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filterPrivacy="1"/>
  <bookViews>
    <workbookView xWindow="0" yWindow="0" windowWidth="22260" windowHeight="12645"/>
  </bookViews>
  <sheets>
    <sheet name="teritorijas labiekārtošana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0" i="1" l="1"/>
  <c r="E99" i="1"/>
  <c r="E98" i="1"/>
  <c r="A98" i="1"/>
  <c r="A99" i="1" s="1"/>
  <c r="A100" i="1" s="1"/>
  <c r="A101" i="1" s="1"/>
  <c r="A102" i="1" s="1"/>
  <c r="A103" i="1" s="1"/>
  <c r="A105" i="1" s="1"/>
  <c r="A97" i="1"/>
  <c r="E89" i="1" l="1"/>
  <c r="E71" i="1"/>
  <c r="E62" i="1"/>
  <c r="A106" i="1" l="1"/>
  <c r="A107" i="1" s="1"/>
  <c r="A108" i="1" s="1"/>
  <c r="A109" i="1" s="1"/>
  <c r="A79" i="1"/>
  <c r="A80" i="1" s="1"/>
  <c r="A81" i="1" s="1"/>
  <c r="A82" i="1" s="1"/>
  <c r="A83" i="1" s="1"/>
  <c r="A84" i="1" s="1"/>
  <c r="A88" i="1" s="1"/>
  <c r="A89" i="1" s="1"/>
  <c r="A90" i="1" s="1"/>
  <c r="A91" i="1" s="1"/>
  <c r="A92" i="1" s="1"/>
  <c r="A93" i="1" s="1"/>
  <c r="A70" i="1"/>
  <c r="A71" i="1" s="1"/>
  <c r="A72" i="1" s="1"/>
  <c r="A73" i="1" s="1"/>
  <c r="A74" i="1" s="1"/>
  <c r="A75" i="1" s="1"/>
  <c r="A62" i="1"/>
  <c r="A63" i="1" s="1"/>
  <c r="A64" i="1" s="1"/>
  <c r="A65" i="1" s="1"/>
  <c r="A66" i="1" s="1"/>
  <c r="A67" i="1" s="1"/>
  <c r="A61" i="1"/>
  <c r="A53" i="1"/>
  <c r="A54" i="1" s="1"/>
  <c r="A55" i="1" s="1"/>
  <c r="A56" i="1" s="1"/>
  <c r="A57" i="1" s="1"/>
  <c r="A52" i="1"/>
  <c r="E90" i="1" l="1"/>
  <c r="A44" i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22" i="1"/>
  <c r="A23" i="1" s="1"/>
  <c r="A24" i="1" s="1"/>
  <c r="A25" i="1" s="1"/>
  <c r="A26" i="1" s="1"/>
  <c r="A27" i="1" s="1"/>
  <c r="A28" i="1" s="1"/>
  <c r="A29" i="1" s="1"/>
  <c r="E55" i="1" l="1"/>
  <c r="E54" i="1"/>
  <c r="E53" i="1"/>
  <c r="E47" i="1"/>
  <c r="E46" i="1"/>
  <c r="E45" i="1"/>
  <c r="E38" i="1"/>
  <c r="E37" i="1"/>
  <c r="E27" i="1"/>
  <c r="E36" i="1"/>
  <c r="E35" i="1"/>
  <c r="E34" i="1"/>
  <c r="A45" i="1"/>
  <c r="A46" i="1" s="1"/>
  <c r="A47" i="1" s="1"/>
  <c r="A48" i="1" s="1"/>
  <c r="A49" i="1" s="1"/>
  <c r="E26" i="1" l="1"/>
  <c r="E25" i="1" l="1"/>
</calcChain>
</file>

<file path=xl/sharedStrings.xml><?xml version="1.0" encoding="utf-8"?>
<sst xmlns="http://schemas.openxmlformats.org/spreadsheetml/2006/main" count="248" uniqueCount="104">
  <si>
    <t xml:space="preserve">LOKĀLĀ TĀME </t>
  </si>
  <si>
    <t>(Darba veids vai konstruktīvā elementa nosaukums)</t>
  </si>
  <si>
    <t>Tāmes izmaksas:</t>
  </si>
  <si>
    <t>EUR</t>
  </si>
  <si>
    <t>Tāme sastādīta:</t>
  </si>
  <si>
    <t>gada</t>
  </si>
  <si>
    <t xml:space="preserve">Objekta adrese: Pilsoņu iela 13, Rīga, </t>
  </si>
  <si>
    <t xml:space="preserve">Pasūtītājs: VSIA "Paula Stradiņa klīniskā universitātes slimnīca </t>
  </si>
  <si>
    <t>N.</t>
  </si>
  <si>
    <t>Vienības izmaksas</t>
  </si>
  <si>
    <t xml:space="preserve">Kopējā </t>
  </si>
  <si>
    <t>izmaksa</t>
  </si>
  <si>
    <t>p.</t>
  </si>
  <si>
    <t>Kods</t>
  </si>
  <si>
    <t>Darba nosaukums</t>
  </si>
  <si>
    <t xml:space="preserve">Laika </t>
  </si>
  <si>
    <t>Darba</t>
  </si>
  <si>
    <t xml:space="preserve">Darba </t>
  </si>
  <si>
    <t>Mate-</t>
  </si>
  <si>
    <t>Meha-</t>
  </si>
  <si>
    <t>Kopā,</t>
  </si>
  <si>
    <t>Darb-</t>
  </si>
  <si>
    <t>norma,</t>
  </si>
  <si>
    <t>ap.likme</t>
  </si>
  <si>
    <t>alga,</t>
  </si>
  <si>
    <t>riāli,</t>
  </si>
  <si>
    <t>nismi,</t>
  </si>
  <si>
    <t>ietilpība,</t>
  </si>
  <si>
    <t>k.</t>
  </si>
  <si>
    <t>c/h</t>
  </si>
  <si>
    <t>EUR/h</t>
  </si>
  <si>
    <t>Asfaltbetona malas iezāģēšana pirms demontāžas</t>
  </si>
  <si>
    <t>m</t>
  </si>
  <si>
    <t>m2</t>
  </si>
  <si>
    <t>Betona apmaļu demontāža ,iekraušana, aizvešana</t>
  </si>
  <si>
    <t>m3</t>
  </si>
  <si>
    <t>Iebūvēt betona apmales80x200x1000</t>
  </si>
  <si>
    <t>KOPĀ:</t>
  </si>
  <si>
    <t>Materiālu transports __%</t>
  </si>
  <si>
    <t>KOPĀ TIEŠĀS IZMAKSAS:</t>
  </si>
  <si>
    <t>Virsizdevumi __%</t>
  </si>
  <si>
    <t>Peļņa__%</t>
  </si>
  <si>
    <t xml:space="preserve">Darba devēja soc 23,59%             </t>
  </si>
  <si>
    <t>KOPĀ</t>
  </si>
  <si>
    <t>PVN21%</t>
  </si>
  <si>
    <t>KOPĀ BŪVNIECĪBAS IZMAKSAS</t>
  </si>
  <si>
    <t xml:space="preserve">Bruģētu  gājēju celiņu izbūve </t>
  </si>
  <si>
    <t xml:space="preserve">Gājēju ceļš pie 15. korpusa </t>
  </si>
  <si>
    <t xml:space="preserve"> kompl.</t>
  </si>
  <si>
    <t>Iebūvēt skalotas smilts izlīdzinošo kārtu kārtu b=50mm;  ≤ 5,6 mm. Daļiņu saturs, kas iziet cauri sietam 5,6 mm, 80-99%, kategorija GF80</t>
  </si>
  <si>
    <t xml:space="preserve">Mērvienība </t>
  </si>
  <si>
    <t>Asfaltbetona seguma demontāža, iekraušana, aizvešana</t>
  </si>
  <si>
    <t xml:space="preserve">Daudzums* </t>
  </si>
  <si>
    <t>Zaļās zonas atjaunšana pēc būvdarbu veikšanas, t.sk. melnzemi un zālāja sēklas</t>
  </si>
  <si>
    <t>Ierīkot nesaistītu minerālmateriālu maisījuma 0-45mm pamatni b=100mm.</t>
  </si>
  <si>
    <t>Izbūvēt betona bruģakmens  segumu b=60, bruģa izmers 10x20cm, atbilstība LVS EN1339 bruģakmens krāsu nepieciešams saskaņot ar Pasūtītāju, ietves platums 1500mm</t>
  </si>
  <si>
    <t xml:space="preserve">Sagatavošānās darbi </t>
  </si>
  <si>
    <t>Būvlaukumu  norobežošana</t>
  </si>
  <si>
    <t>Gājēju ceļš  15.korpusa pagalmā</t>
  </si>
  <si>
    <t>Augsnes virskārtas noņemšana celiņam  platumā 1500mm ,b=200mm</t>
  </si>
  <si>
    <t>obj.</t>
  </si>
  <si>
    <t>gab.</t>
  </si>
  <si>
    <t>Betona plākšnu demontāža,  iekraušana un izvešana</t>
  </si>
  <si>
    <t>Ierīkot nesaistītu minerālmateriālu maisījuma 0-45mm pamatni b=100mm platumā 1500mm</t>
  </si>
  <si>
    <t>Iebūvēt skalotas smilts izlīdzinošo kārtu kārtu b=50mm;  ≤ 5,6 mm. Daļiņu saturs, kas iziet cauri sietam 5,6 mm, 80-99%, kategorija GF80, platumā 1500mm</t>
  </si>
  <si>
    <t xml:space="preserve">Gājēju ceļš pie 38. korpusa </t>
  </si>
  <si>
    <t xml:space="preserve">Betona plākšņu demontāža,  iekraušanas, izvešana </t>
  </si>
  <si>
    <t>Asfaltbetona seguma demontāža, iekraušana, izvešana</t>
  </si>
  <si>
    <t xml:space="preserve">Bruģēta laukuma izveide pie 32. korpusa </t>
  </si>
  <si>
    <t>Gultnes izveidošana gājēju  celiņam</t>
  </si>
  <si>
    <t>Stāvlaukums  pie filmu arhīva radiologiem</t>
  </si>
  <si>
    <t>Uzmērīšana un nospraušana</t>
  </si>
  <si>
    <t>Plaisu aizpildīšana ar bitumena emulsiju</t>
  </si>
  <si>
    <t>Iesēduma aizpildīšana ar karsto asfaltbetonu AC16</t>
  </si>
  <si>
    <t>Asfaltbetona ieklāšana AC16 bin 70/100 h=4</t>
  </si>
  <si>
    <t>Asfalta ieklāšana SMA11 surf 70/100 h=4</t>
  </si>
  <si>
    <r>
      <t>m</t>
    </r>
    <r>
      <rPr>
        <vertAlign val="superscript"/>
        <sz val="10"/>
        <color theme="1"/>
        <rFont val="Times New Roman"/>
        <family val="1"/>
        <charset val="186"/>
      </rPr>
      <t>2</t>
    </r>
  </si>
  <si>
    <t xml:space="preserve">Bruģētu  gājēju celiņu, laukumu izbūve un asfalta seguma atjaunošana piebraucamajos ceļos un stāvlaukumos </t>
  </si>
  <si>
    <t>Piebraucamais ceļš pie 109.korpusa</t>
  </si>
  <si>
    <t>Piebraucamais ceļš pie Narvessen</t>
  </si>
  <si>
    <t>Stāvlaukums 23. korpusa  pagalmā</t>
  </si>
  <si>
    <t xml:space="preserve">Stāvlaukums pie 8. korpusa </t>
  </si>
  <si>
    <t>Asfalta seguma atjaunošana piebraucamajiem ceļiem  un  stāvlaukumam</t>
  </si>
  <si>
    <t xml:space="preserve">Satiksmes organizācija un  pagaidu ceļa zīmju izvietošana būvdarbu laikā </t>
  </si>
  <si>
    <t xml:space="preserve">* - Apjomi norādīti  informatīvā nolūkā, nepieciešama precīza apjomu uzmērīšana </t>
  </si>
  <si>
    <t>Būves nosaukums: "VSIA "Paula Stradiņa klīniskās universitātes slimnīcas"teritorijas labiekārtošana - bruģētu gājēju celiņu, laukumu izbūve un asfalta seguma atjaunošana  piebraucamajos ceļos un stāvlaukumos</t>
  </si>
  <si>
    <t>Objekta nosaukums: "VSIA "Paula Stradiņa klīniskās universitātes slimnīcas"teritorijas labiekārtošana - bruģētu gājēju celiņu, laukumu izbūve un asfalta seguma atjaunošana  piebraucamajos ceļos un stāvlaukumos</t>
  </si>
  <si>
    <t>Buvgružu konteinera izvietošana un izvešana pē nepieciešamības</t>
  </si>
  <si>
    <t>Zaļās zonas atjaunošana pēc būvdarbu veikšanas, t.sk. melnzemi un zālāja sēklas</t>
  </si>
  <si>
    <t>Sastādija:  __________________</t>
  </si>
  <si>
    <t>Pārbaudīja: ____________________________</t>
  </si>
  <si>
    <t xml:space="preserve">   Sert. Nr. </t>
  </si>
  <si>
    <t>(datums)</t>
  </si>
  <si>
    <r>
      <t>Asfalta seguma izlīdzinošā frēzēšana h</t>
    </r>
    <r>
      <rPr>
        <vertAlign val="subscript"/>
        <sz val="10"/>
        <color theme="1"/>
        <rFont val="Times New Roman"/>
        <family val="1"/>
        <charset val="186"/>
      </rPr>
      <t xml:space="preserve">vid </t>
    </r>
    <r>
      <rPr>
        <sz val="10"/>
        <color theme="1"/>
        <rFont val="Times New Roman"/>
        <family val="1"/>
        <charset val="186"/>
      </rPr>
      <t>= 4cm</t>
    </r>
  </si>
  <si>
    <t>Iebūvēt betona apmales150x300x1000</t>
  </si>
  <si>
    <t>Laukuma planēšana</t>
  </si>
  <si>
    <t>Drenējoša  smilts kārtas izbūve h=100mm</t>
  </si>
  <si>
    <t>Ģeotekstila ieklāšana</t>
  </si>
  <si>
    <t>Būvdarbu laikā skartās teritorijas sakārtošana</t>
  </si>
  <si>
    <t xml:space="preserve"> Stāvllaukuma un  piebraucamā ceļa uzmērīšana un nospraušana</t>
  </si>
  <si>
    <t>Šķembota  pagaidu stāvlaukuma izbūve aiz 34. korpusa **</t>
  </si>
  <si>
    <t>** - Šķembota pagaidu stāvlaukumu  izbūve veicama 10 (desmit)  dienu  laikā pēc līguma noslēgšanas</t>
  </si>
  <si>
    <t>šķembu  seguma izbūve un  blietēšana, h= 100mm, (šķembu frakcija 16-32mm)</t>
  </si>
  <si>
    <r>
      <t>I</t>
    </r>
    <r>
      <rPr>
        <b/>
        <sz val="12"/>
        <rFont val="Times New Roman"/>
        <family val="1"/>
        <charset val="186"/>
      </rPr>
      <t>epirkums "VSIA "Paula Stradiņa klīniskās universitātes slimnīcas"teritorijas labiekārtošana - bruģētu gājēju celiņu, laukumu izbūve un asfalta seguma atjaunošana  piebraucamajos ceļos un stāvlaukumos", ID Nr.PSKUS 2017/88.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</si>
</sst>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vertAlign val="subscript"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1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2" applyFont="1" applyFill="1" applyBorder="1"/>
    <xf numFmtId="0" fontId="3" fillId="0" borderId="0" xfId="2" applyFont="1" applyFill="1" applyBorder="1" applyAlignment="1">
      <alignment wrapText="1"/>
    </xf>
    <xf numFmtId="49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/>
    </xf>
    <xf numFmtId="0" fontId="3" fillId="0" borderId="0" xfId="2" applyFont="1" applyFill="1"/>
    <xf numFmtId="0" fontId="4" fillId="0" borderId="0" xfId="2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2" fontId="6" fillId="0" borderId="2" xfId="0" applyNumberFormat="1" applyFont="1" applyBorder="1" applyAlignment="1">
      <alignment horizontal="center"/>
    </xf>
    <xf numFmtId="0" fontId="3" fillId="0" borderId="2" xfId="0" applyFont="1" applyBorder="1"/>
    <xf numFmtId="49" fontId="3" fillId="0" borderId="2" xfId="0" applyNumberFormat="1" applyFont="1" applyBorder="1"/>
    <xf numFmtId="2" fontId="4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6" fillId="0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49" fontId="6" fillId="0" borderId="3" xfId="0" applyNumberFormat="1" applyFont="1" applyBorder="1" applyAlignment="1">
      <alignment horizontal="left" wrapText="1" readingOrder="1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2" fontId="3" fillId="0" borderId="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2" fontId="6" fillId="0" borderId="22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left"/>
    </xf>
  </cellXfs>
  <cellStyles count="4">
    <cellStyle name="Excel Built-in Normal" xfId="3"/>
    <cellStyle name="Normal" xfId="0" builtinId="0"/>
    <cellStyle name="Normal 2" xfId="1"/>
    <cellStyle name="Обычный_33. OZOLNIEKU NOVADA DOME_OZO SKOLA_TELPU, GAITENU, KAPNU TELPU REMONTS_TAME_VADIMS_2011_02_25_melnraks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"/>
  <sheetViews>
    <sheetView showGridLines="0" tabSelected="1" zoomScale="110" zoomScaleNormal="110" workbookViewId="0">
      <selection sqref="A1:P1"/>
    </sheetView>
  </sheetViews>
  <sheetFormatPr defaultRowHeight="15" x14ac:dyDescent="0.25"/>
  <cols>
    <col min="1" max="1" width="5.7109375" style="3" customWidth="1"/>
    <col min="2" max="2" width="6.5703125" style="2" customWidth="1"/>
    <col min="3" max="3" width="58.85546875" style="2" customWidth="1"/>
    <col min="4" max="4" width="12.140625" style="2" customWidth="1"/>
    <col min="5" max="5" width="13.42578125" style="2" customWidth="1"/>
    <col min="6" max="7" width="9.140625" style="2"/>
    <col min="8" max="16384" width="9.140625" style="3"/>
  </cols>
  <sheetData>
    <row r="1" spans="1:16" ht="37.5" customHeight="1" x14ac:dyDescent="0.25">
      <c r="A1" s="126" t="s">
        <v>103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x14ac:dyDescent="0.2">
      <c r="A2" s="4"/>
      <c r="B2" s="5"/>
      <c r="C2" s="123" t="s">
        <v>0</v>
      </c>
      <c r="D2" s="123"/>
      <c r="E2" s="123"/>
      <c r="F2" s="123"/>
      <c r="G2" s="123"/>
      <c r="H2" s="6"/>
      <c r="I2" s="4"/>
      <c r="J2" s="4"/>
      <c r="K2" s="4"/>
      <c r="L2" s="4"/>
      <c r="M2" s="4"/>
      <c r="N2" s="4"/>
      <c r="O2" s="4"/>
    </row>
    <row r="3" spans="1:16" ht="15.75" customHeight="1" x14ac:dyDescent="0.2">
      <c r="A3" s="124" t="s">
        <v>77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5" customHeight="1" x14ac:dyDescent="0.2">
      <c r="A4" s="4"/>
      <c r="B4" s="125" t="s">
        <v>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x14ac:dyDescent="0.2">
      <c r="A5" s="66" t="s">
        <v>85</v>
      </c>
      <c r="B5" s="66"/>
      <c r="C5" s="66"/>
      <c r="D5" s="66"/>
      <c r="E5" s="66"/>
      <c r="F5" s="66"/>
      <c r="G5" s="7"/>
      <c r="H5" s="7"/>
      <c r="I5" s="7"/>
      <c r="J5" s="7"/>
      <c r="K5" s="7"/>
      <c r="L5" s="7"/>
      <c r="M5" s="7"/>
      <c r="N5" s="4"/>
      <c r="O5" s="4"/>
    </row>
    <row r="6" spans="1:16" x14ac:dyDescent="0.2">
      <c r="A6" s="67" t="s">
        <v>86</v>
      </c>
      <c r="B6" s="67"/>
      <c r="C6" s="67"/>
      <c r="D6" s="67"/>
      <c r="E6" s="67"/>
      <c r="F6" s="67"/>
      <c r="G6" s="8"/>
      <c r="H6" s="8"/>
      <c r="I6" s="8"/>
      <c r="J6" s="8"/>
      <c r="K6" s="8"/>
      <c r="L6" s="8"/>
      <c r="M6" s="8"/>
      <c r="N6" s="4"/>
      <c r="O6" s="4"/>
    </row>
    <row r="7" spans="1:16" x14ac:dyDescent="0.2">
      <c r="A7" s="130" t="s">
        <v>6</v>
      </c>
      <c r="B7" s="130"/>
      <c r="C7" s="130"/>
      <c r="D7" s="130"/>
      <c r="E7" s="130"/>
      <c r="F7" s="130"/>
      <c r="G7" s="8"/>
      <c r="H7" s="8"/>
      <c r="I7" s="8"/>
      <c r="J7" s="8"/>
      <c r="K7" s="8"/>
      <c r="L7" s="8"/>
      <c r="M7" s="8"/>
      <c r="N7" s="4"/>
      <c r="O7" s="4"/>
    </row>
    <row r="8" spans="1:16" ht="38.25" customHeight="1" x14ac:dyDescent="0.2">
      <c r="A8" s="131" t="s">
        <v>7</v>
      </c>
      <c r="B8" s="131"/>
      <c r="C8" s="131"/>
      <c r="D8" s="131"/>
      <c r="E8" s="131"/>
      <c r="F8" s="131"/>
      <c r="G8" s="9"/>
      <c r="H8" s="9"/>
      <c r="I8" s="9"/>
      <c r="J8" s="126" t="s">
        <v>2</v>
      </c>
      <c r="K8" s="126"/>
      <c r="L8" s="126"/>
      <c r="M8" s="132"/>
      <c r="N8" s="132"/>
      <c r="O8" s="10" t="s">
        <v>3</v>
      </c>
    </row>
    <row r="9" spans="1:16" ht="15.75" thickBot="1" x14ac:dyDescent="0.25">
      <c r="A9" s="131"/>
      <c r="B9" s="131"/>
      <c r="C9" s="131"/>
      <c r="D9" s="131"/>
      <c r="E9" s="131"/>
      <c r="F9" s="131"/>
      <c r="G9" s="11"/>
      <c r="H9" s="133" t="s">
        <v>4</v>
      </c>
      <c r="I9" s="133"/>
      <c r="J9" s="133"/>
      <c r="K9" s="12"/>
      <c r="L9" s="12" t="s">
        <v>5</v>
      </c>
      <c r="M9" s="12"/>
      <c r="N9" s="134"/>
      <c r="O9" s="134"/>
    </row>
    <row r="10" spans="1:16" ht="15.75" thickBot="1" x14ac:dyDescent="0.25">
      <c r="A10" s="13" t="s">
        <v>8</v>
      </c>
      <c r="B10" s="13"/>
      <c r="C10" s="14"/>
      <c r="D10" s="101" t="s">
        <v>50</v>
      </c>
      <c r="E10" s="101" t="s">
        <v>52</v>
      </c>
      <c r="F10" s="127" t="s">
        <v>9</v>
      </c>
      <c r="G10" s="128"/>
      <c r="H10" s="128"/>
      <c r="I10" s="128"/>
      <c r="J10" s="128"/>
      <c r="K10" s="129"/>
      <c r="L10" s="15"/>
      <c r="M10" s="15"/>
      <c r="N10" s="15" t="s">
        <v>10</v>
      </c>
      <c r="O10" s="15" t="s">
        <v>11</v>
      </c>
      <c r="P10" s="16" t="s">
        <v>3</v>
      </c>
    </row>
    <row r="11" spans="1:16" x14ac:dyDescent="0.2">
      <c r="A11" s="17" t="s">
        <v>12</v>
      </c>
      <c r="B11" s="17" t="s">
        <v>13</v>
      </c>
      <c r="C11" s="17" t="s">
        <v>14</v>
      </c>
      <c r="D11" s="102"/>
      <c r="E11" s="102"/>
      <c r="F11" s="17" t="s">
        <v>15</v>
      </c>
      <c r="G11" s="18" t="s">
        <v>16</v>
      </c>
      <c r="H11" s="13" t="s">
        <v>17</v>
      </c>
      <c r="I11" s="13" t="s">
        <v>18</v>
      </c>
      <c r="J11" s="13" t="s">
        <v>19</v>
      </c>
      <c r="K11" s="13" t="s">
        <v>20</v>
      </c>
      <c r="L11" s="19" t="s">
        <v>21</v>
      </c>
      <c r="M11" s="13" t="s">
        <v>17</v>
      </c>
      <c r="N11" s="13" t="s">
        <v>18</v>
      </c>
      <c r="O11" s="13" t="s">
        <v>19</v>
      </c>
      <c r="P11" s="13" t="s">
        <v>20</v>
      </c>
    </row>
    <row r="12" spans="1:16" x14ac:dyDescent="0.2">
      <c r="A12" s="17"/>
      <c r="B12" s="17"/>
      <c r="C12" s="17"/>
      <c r="D12" s="102"/>
      <c r="E12" s="102"/>
      <c r="F12" s="17" t="s">
        <v>22</v>
      </c>
      <c r="G12" s="17" t="s">
        <v>23</v>
      </c>
      <c r="H12" s="17" t="s">
        <v>24</v>
      </c>
      <c r="I12" s="17" t="s">
        <v>25</v>
      </c>
      <c r="J12" s="17" t="s">
        <v>26</v>
      </c>
      <c r="K12" s="17" t="s">
        <v>3</v>
      </c>
      <c r="L12" s="20" t="s">
        <v>27</v>
      </c>
      <c r="M12" s="17" t="s">
        <v>24</v>
      </c>
      <c r="N12" s="17" t="s">
        <v>25</v>
      </c>
      <c r="O12" s="17" t="s">
        <v>26</v>
      </c>
      <c r="P12" s="17" t="s">
        <v>3</v>
      </c>
    </row>
    <row r="13" spans="1:16" ht="15.75" thickBot="1" x14ac:dyDescent="0.25">
      <c r="A13" s="21" t="s">
        <v>28</v>
      </c>
      <c r="B13" s="21"/>
      <c r="C13" s="21"/>
      <c r="D13" s="103"/>
      <c r="E13" s="103"/>
      <c r="F13" s="21" t="s">
        <v>29</v>
      </c>
      <c r="G13" s="21" t="s">
        <v>30</v>
      </c>
      <c r="H13" s="21" t="s">
        <v>3</v>
      </c>
      <c r="I13" s="21" t="s">
        <v>3</v>
      </c>
      <c r="J13" s="21" t="s">
        <v>3</v>
      </c>
      <c r="K13" s="21"/>
      <c r="L13" s="22" t="s">
        <v>29</v>
      </c>
      <c r="M13" s="21" t="s">
        <v>3</v>
      </c>
      <c r="N13" s="21" t="s">
        <v>3</v>
      </c>
      <c r="O13" s="21" t="s">
        <v>3</v>
      </c>
      <c r="P13" s="21"/>
    </row>
    <row r="14" spans="1:16" ht="16.5" customHeight="1" x14ac:dyDescent="0.2">
      <c r="A14" s="69">
        <v>1</v>
      </c>
      <c r="B14" s="69">
        <v>2</v>
      </c>
      <c r="C14" s="69">
        <v>3</v>
      </c>
      <c r="D14" s="69">
        <v>4</v>
      </c>
      <c r="E14" s="69">
        <v>5</v>
      </c>
      <c r="F14" s="69">
        <v>6</v>
      </c>
      <c r="G14" s="69">
        <v>7</v>
      </c>
      <c r="H14" s="69">
        <v>8</v>
      </c>
      <c r="I14" s="69">
        <v>9</v>
      </c>
      <c r="J14" s="69">
        <v>10</v>
      </c>
      <c r="K14" s="69">
        <v>11</v>
      </c>
      <c r="L14" s="69">
        <v>12</v>
      </c>
      <c r="M14" s="69">
        <v>13</v>
      </c>
      <c r="N14" s="69">
        <v>14</v>
      </c>
      <c r="O14" s="69">
        <v>15</v>
      </c>
      <c r="P14" s="69">
        <v>16</v>
      </c>
    </row>
    <row r="15" spans="1:16" ht="16.5" customHeight="1" x14ac:dyDescent="0.2">
      <c r="A15" s="62"/>
      <c r="B15" s="62"/>
      <c r="C15" s="63" t="s">
        <v>56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16.5" customHeight="1" x14ac:dyDescent="0.2">
      <c r="A16" s="60">
        <v>1</v>
      </c>
      <c r="B16" s="59"/>
      <c r="C16" s="61" t="s">
        <v>57</v>
      </c>
      <c r="D16" s="60" t="s">
        <v>60</v>
      </c>
      <c r="E16" s="34">
        <v>10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6.5" customHeight="1" x14ac:dyDescent="0.2">
      <c r="A17" s="60">
        <v>2</v>
      </c>
      <c r="B17" s="59"/>
      <c r="C17" s="61" t="s">
        <v>87</v>
      </c>
      <c r="D17" s="60" t="s">
        <v>61</v>
      </c>
      <c r="E17" s="34">
        <v>1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6.5" customHeight="1" x14ac:dyDescent="0.2">
      <c r="A18" s="89">
        <v>3</v>
      </c>
      <c r="B18" s="59"/>
      <c r="C18" s="61" t="s">
        <v>83</v>
      </c>
      <c r="D18" s="60" t="s">
        <v>60</v>
      </c>
      <c r="E18" s="87">
        <v>10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x14ac:dyDescent="0.2">
      <c r="A19" s="88"/>
      <c r="B19" s="88"/>
      <c r="C19" s="88" t="s">
        <v>46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x14ac:dyDescent="0.2">
      <c r="A20" s="55"/>
      <c r="B20" s="55"/>
      <c r="C20" s="55" t="s">
        <v>47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1:16" x14ac:dyDescent="0.25">
      <c r="A21" s="90">
        <v>4</v>
      </c>
      <c r="B21" s="84"/>
      <c r="C21" s="76" t="s">
        <v>71</v>
      </c>
      <c r="D21" s="80" t="s">
        <v>33</v>
      </c>
      <c r="E21" s="85">
        <v>43.5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1:16" x14ac:dyDescent="0.25">
      <c r="A22" s="44">
        <f>A21+1</f>
        <v>5</v>
      </c>
      <c r="B22" s="23"/>
      <c r="C22" s="24" t="s">
        <v>31</v>
      </c>
      <c r="D22" s="23" t="s">
        <v>32</v>
      </c>
      <c r="E22" s="51">
        <v>86.5</v>
      </c>
      <c r="F22" s="23"/>
      <c r="G22" s="23"/>
      <c r="H22" s="51"/>
      <c r="I22" s="23"/>
      <c r="J22" s="23"/>
      <c r="K22" s="51"/>
      <c r="L22" s="51"/>
      <c r="M22" s="51"/>
      <c r="N22" s="23"/>
      <c r="O22" s="51"/>
      <c r="P22" s="51"/>
    </row>
    <row r="23" spans="1:16" x14ac:dyDescent="0.2">
      <c r="A23" s="44">
        <f t="shared" ref="A23:A29" si="0">A22+1</f>
        <v>6</v>
      </c>
      <c r="B23" s="27"/>
      <c r="C23" s="28" t="s">
        <v>51</v>
      </c>
      <c r="D23" s="26" t="s">
        <v>33</v>
      </c>
      <c r="E23" s="25">
        <v>231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x14ac:dyDescent="0.2">
      <c r="A24" s="44">
        <f t="shared" si="0"/>
        <v>7</v>
      </c>
      <c r="B24" s="29"/>
      <c r="C24" s="30" t="s">
        <v>34</v>
      </c>
      <c r="D24" s="29" t="s">
        <v>32</v>
      </c>
      <c r="E24" s="31">
        <v>86.5</v>
      </c>
      <c r="F24" s="31"/>
      <c r="G24" s="31"/>
      <c r="H24" s="31"/>
      <c r="I24" s="29"/>
      <c r="J24" s="31"/>
      <c r="K24" s="31"/>
      <c r="L24" s="31"/>
      <c r="M24" s="31"/>
      <c r="N24" s="31"/>
      <c r="O24" s="31"/>
      <c r="P24" s="31"/>
    </row>
    <row r="25" spans="1:16" x14ac:dyDescent="0.2">
      <c r="A25" s="44">
        <f t="shared" si="0"/>
        <v>8</v>
      </c>
      <c r="B25" s="29"/>
      <c r="C25" s="32" t="s">
        <v>54</v>
      </c>
      <c r="D25" s="29" t="s">
        <v>35</v>
      </c>
      <c r="E25" s="31">
        <f>213*0.1</f>
        <v>21.3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5.5" x14ac:dyDescent="0.2">
      <c r="A26" s="44">
        <f t="shared" si="0"/>
        <v>9</v>
      </c>
      <c r="B26" s="26"/>
      <c r="C26" s="33" t="s">
        <v>49</v>
      </c>
      <c r="D26" s="26" t="s">
        <v>35</v>
      </c>
      <c r="E26" s="25">
        <f>231*0.05</f>
        <v>11.55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x14ac:dyDescent="0.2">
      <c r="A27" s="44">
        <f t="shared" si="0"/>
        <v>10</v>
      </c>
      <c r="B27" s="26"/>
      <c r="C27" s="54" t="s">
        <v>36</v>
      </c>
      <c r="D27" s="26" t="s">
        <v>32</v>
      </c>
      <c r="E27" s="25">
        <f>86.5*2</f>
        <v>173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38.25" x14ac:dyDescent="0.2">
      <c r="A28" s="44">
        <f t="shared" si="0"/>
        <v>11</v>
      </c>
      <c r="B28" s="27"/>
      <c r="C28" s="33" t="s">
        <v>55</v>
      </c>
      <c r="D28" s="26" t="s">
        <v>33</v>
      </c>
      <c r="E28" s="25">
        <v>231</v>
      </c>
      <c r="F28" s="25"/>
      <c r="G28" s="34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25.5" x14ac:dyDescent="0.2">
      <c r="A29" s="44">
        <f t="shared" si="0"/>
        <v>12</v>
      </c>
      <c r="B29" s="27"/>
      <c r="C29" s="33" t="s">
        <v>88</v>
      </c>
      <c r="D29" s="26" t="s">
        <v>48</v>
      </c>
      <c r="E29" s="25">
        <v>1</v>
      </c>
      <c r="F29" s="25"/>
      <c r="G29" s="34"/>
      <c r="H29" s="25"/>
      <c r="I29" s="25"/>
      <c r="J29" s="25"/>
      <c r="K29" s="25"/>
      <c r="L29" s="25"/>
      <c r="M29" s="25"/>
      <c r="N29" s="25"/>
      <c r="O29" s="25"/>
      <c r="P29" s="25"/>
    </row>
    <row r="30" spans="1:16" x14ac:dyDescent="0.2">
      <c r="A30" s="55"/>
      <c r="B30" s="56"/>
      <c r="C30" s="64" t="s">
        <v>58</v>
      </c>
      <c r="D30" s="55"/>
      <c r="E30" s="57"/>
      <c r="F30" s="57"/>
      <c r="G30" s="58"/>
      <c r="H30" s="57"/>
      <c r="I30" s="57"/>
      <c r="J30" s="57"/>
      <c r="K30" s="57"/>
      <c r="L30" s="57"/>
      <c r="M30" s="57"/>
      <c r="N30" s="57"/>
      <c r="O30" s="57"/>
      <c r="P30" s="57"/>
    </row>
    <row r="31" spans="1:16" x14ac:dyDescent="0.2">
      <c r="A31" s="80">
        <v>13</v>
      </c>
      <c r="B31" s="81"/>
      <c r="C31" s="76" t="s">
        <v>71</v>
      </c>
      <c r="D31" s="80" t="s">
        <v>33</v>
      </c>
      <c r="E31" s="82">
        <v>43.5</v>
      </c>
      <c r="F31" s="82"/>
      <c r="G31" s="83"/>
      <c r="H31" s="82"/>
      <c r="I31" s="82"/>
      <c r="J31" s="82"/>
      <c r="K31" s="82"/>
      <c r="L31" s="82"/>
      <c r="M31" s="82"/>
      <c r="N31" s="82"/>
      <c r="O31" s="82"/>
      <c r="P31" s="82"/>
    </row>
    <row r="32" spans="1:16" x14ac:dyDescent="0.2">
      <c r="A32" s="26">
        <f>A31+1</f>
        <v>14</v>
      </c>
      <c r="B32" s="27"/>
      <c r="C32" s="65" t="s">
        <v>59</v>
      </c>
      <c r="D32" s="26" t="s">
        <v>33</v>
      </c>
      <c r="E32" s="25">
        <v>43.5</v>
      </c>
      <c r="F32" s="25"/>
      <c r="G32" s="34"/>
      <c r="H32" s="25"/>
      <c r="I32" s="25"/>
      <c r="J32" s="25"/>
      <c r="K32" s="25"/>
      <c r="L32" s="25"/>
      <c r="M32" s="25"/>
      <c r="N32" s="25"/>
      <c r="O32" s="25"/>
      <c r="P32" s="25"/>
    </row>
    <row r="33" spans="1:16" x14ac:dyDescent="0.2">
      <c r="A33" s="26">
        <f t="shared" ref="A33:A41" si="1">A32+1</f>
        <v>15</v>
      </c>
      <c r="B33" s="27"/>
      <c r="C33" s="28" t="s">
        <v>69</v>
      </c>
      <c r="D33" s="44" t="s">
        <v>33</v>
      </c>
      <c r="E33" s="25">
        <v>43.5</v>
      </c>
      <c r="F33" s="25"/>
      <c r="G33" s="34"/>
      <c r="H33" s="25"/>
      <c r="I33" s="25"/>
      <c r="J33" s="25"/>
      <c r="K33" s="25"/>
      <c r="L33" s="25"/>
      <c r="M33" s="25"/>
      <c r="N33" s="25"/>
      <c r="O33" s="25"/>
      <c r="P33" s="25"/>
    </row>
    <row r="34" spans="1:16" x14ac:dyDescent="0.25">
      <c r="A34" s="26">
        <f t="shared" si="1"/>
        <v>16</v>
      </c>
      <c r="B34" s="27"/>
      <c r="C34" s="24" t="s">
        <v>31</v>
      </c>
      <c r="D34" s="23" t="s">
        <v>32</v>
      </c>
      <c r="E34" s="25">
        <f>39+92+30+3+3</f>
        <v>167</v>
      </c>
      <c r="F34" s="25"/>
      <c r="G34" s="34"/>
      <c r="H34" s="25"/>
      <c r="I34" s="25"/>
      <c r="J34" s="25"/>
      <c r="K34" s="25"/>
      <c r="L34" s="25"/>
      <c r="M34" s="25"/>
      <c r="N34" s="25"/>
      <c r="O34" s="25"/>
      <c r="P34" s="25"/>
    </row>
    <row r="35" spans="1:16" x14ac:dyDescent="0.2">
      <c r="A35" s="26">
        <f t="shared" si="1"/>
        <v>17</v>
      </c>
      <c r="B35" s="27"/>
      <c r="C35" s="28" t="s">
        <v>67</v>
      </c>
      <c r="D35" s="26" t="s">
        <v>33</v>
      </c>
      <c r="E35" s="25">
        <f>161*3</f>
        <v>483</v>
      </c>
      <c r="F35" s="25"/>
      <c r="G35" s="34"/>
      <c r="H35" s="25"/>
      <c r="I35" s="25"/>
      <c r="J35" s="25"/>
      <c r="K35" s="25"/>
      <c r="L35" s="25"/>
      <c r="M35" s="25"/>
      <c r="N35" s="25"/>
      <c r="O35" s="25"/>
      <c r="P35" s="25"/>
    </row>
    <row r="36" spans="1:16" x14ac:dyDescent="0.2">
      <c r="A36" s="26">
        <f t="shared" si="1"/>
        <v>18</v>
      </c>
      <c r="B36" s="27"/>
      <c r="C36" s="33" t="s">
        <v>62</v>
      </c>
      <c r="D36" s="26" t="s">
        <v>33</v>
      </c>
      <c r="E36" s="25">
        <f>58*3</f>
        <v>174</v>
      </c>
      <c r="F36" s="25"/>
      <c r="G36" s="34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25.5" x14ac:dyDescent="0.2">
      <c r="A37" s="26">
        <f t="shared" si="1"/>
        <v>19</v>
      </c>
      <c r="B37" s="27"/>
      <c r="C37" s="32" t="s">
        <v>63</v>
      </c>
      <c r="D37" s="29" t="s">
        <v>35</v>
      </c>
      <c r="E37" s="25">
        <f>450*0.1</f>
        <v>45</v>
      </c>
      <c r="F37" s="25"/>
      <c r="G37" s="34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38.25" x14ac:dyDescent="0.2">
      <c r="A38" s="26">
        <f t="shared" si="1"/>
        <v>20</v>
      </c>
      <c r="B38" s="27"/>
      <c r="C38" s="33" t="s">
        <v>64</v>
      </c>
      <c r="D38" s="26" t="s">
        <v>35</v>
      </c>
      <c r="E38" s="25">
        <f>450*0.05</f>
        <v>22.5</v>
      </c>
      <c r="F38" s="25"/>
      <c r="G38" s="34"/>
      <c r="H38" s="25"/>
      <c r="I38" s="25"/>
      <c r="J38" s="25"/>
      <c r="K38" s="25"/>
      <c r="L38" s="25"/>
      <c r="M38" s="25"/>
      <c r="N38" s="25"/>
      <c r="O38" s="25"/>
      <c r="P38" s="25"/>
    </row>
    <row r="39" spans="1:16" x14ac:dyDescent="0.2">
      <c r="A39" s="26">
        <f t="shared" si="1"/>
        <v>21</v>
      </c>
      <c r="B39" s="27"/>
      <c r="C39" s="54" t="s">
        <v>36</v>
      </c>
      <c r="D39" s="26" t="s">
        <v>32</v>
      </c>
      <c r="E39" s="25">
        <v>528</v>
      </c>
      <c r="F39" s="25"/>
      <c r="G39" s="34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38.25" x14ac:dyDescent="0.2">
      <c r="A40" s="26">
        <f t="shared" si="1"/>
        <v>22</v>
      </c>
      <c r="B40" s="27"/>
      <c r="C40" s="33" t="s">
        <v>55</v>
      </c>
      <c r="D40" s="26" t="s">
        <v>33</v>
      </c>
      <c r="E40" s="25">
        <v>450</v>
      </c>
      <c r="F40" s="25"/>
      <c r="G40" s="34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25.5" x14ac:dyDescent="0.2">
      <c r="A41" s="26">
        <f t="shared" si="1"/>
        <v>23</v>
      </c>
      <c r="B41" s="27"/>
      <c r="C41" s="33" t="s">
        <v>88</v>
      </c>
      <c r="D41" s="26" t="s">
        <v>48</v>
      </c>
      <c r="E41" s="25">
        <v>1</v>
      </c>
      <c r="F41" s="25"/>
      <c r="G41" s="34"/>
      <c r="H41" s="25"/>
      <c r="I41" s="25"/>
      <c r="J41" s="25"/>
      <c r="K41" s="25"/>
      <c r="L41" s="25"/>
      <c r="M41" s="25"/>
      <c r="N41" s="25"/>
      <c r="O41" s="25"/>
      <c r="P41" s="25"/>
    </row>
    <row r="42" spans="1:16" x14ac:dyDescent="0.2">
      <c r="A42" s="26"/>
      <c r="B42" s="56"/>
      <c r="C42" s="64" t="s">
        <v>65</v>
      </c>
      <c r="D42" s="55"/>
      <c r="E42" s="57"/>
      <c r="F42" s="57"/>
      <c r="G42" s="58"/>
      <c r="H42" s="57"/>
      <c r="I42" s="57"/>
      <c r="J42" s="57"/>
      <c r="K42" s="57"/>
      <c r="L42" s="57"/>
      <c r="M42" s="57"/>
      <c r="N42" s="57"/>
      <c r="O42" s="57"/>
      <c r="P42" s="57"/>
    </row>
    <row r="43" spans="1:16" x14ac:dyDescent="0.2">
      <c r="A43" s="80">
        <v>24</v>
      </c>
      <c r="B43" s="81"/>
      <c r="C43" s="76" t="s">
        <v>71</v>
      </c>
      <c r="D43" s="80" t="s">
        <v>33</v>
      </c>
      <c r="E43" s="82">
        <v>139.5</v>
      </c>
      <c r="F43" s="82"/>
      <c r="G43" s="83"/>
      <c r="H43" s="82"/>
      <c r="I43" s="82"/>
      <c r="J43" s="82"/>
      <c r="K43" s="82"/>
      <c r="L43" s="82"/>
      <c r="M43" s="82"/>
      <c r="N43" s="82"/>
      <c r="O43" s="82"/>
      <c r="P43" s="82"/>
    </row>
    <row r="44" spans="1:16" x14ac:dyDescent="0.2">
      <c r="A44" s="26">
        <f>24+1</f>
        <v>25</v>
      </c>
      <c r="B44" s="27"/>
      <c r="C44" s="33" t="s">
        <v>66</v>
      </c>
      <c r="D44" s="26" t="s">
        <v>33</v>
      </c>
      <c r="E44" s="25">
        <v>139.5</v>
      </c>
      <c r="F44" s="25"/>
      <c r="G44" s="34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25.5" x14ac:dyDescent="0.2">
      <c r="A45" s="26">
        <f t="shared" ref="A45:A49" si="2">A44+1</f>
        <v>26</v>
      </c>
      <c r="B45" s="27"/>
      <c r="C45" s="33" t="s">
        <v>63</v>
      </c>
      <c r="D45" s="26" t="s">
        <v>35</v>
      </c>
      <c r="E45" s="25">
        <f>139.5*0.1</f>
        <v>13.950000000000001</v>
      </c>
      <c r="F45" s="25"/>
      <c r="G45" s="34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38.25" x14ac:dyDescent="0.2">
      <c r="A46" s="26">
        <f t="shared" si="2"/>
        <v>27</v>
      </c>
      <c r="B46" s="27"/>
      <c r="C46" s="33" t="s">
        <v>64</v>
      </c>
      <c r="D46" s="26" t="s">
        <v>35</v>
      </c>
      <c r="E46" s="25">
        <f>139.5*0.05</f>
        <v>6.9750000000000005</v>
      </c>
      <c r="F46" s="25"/>
      <c r="G46" s="34"/>
      <c r="H46" s="25"/>
      <c r="I46" s="25"/>
      <c r="J46" s="25"/>
      <c r="K46" s="25"/>
      <c r="L46" s="25"/>
      <c r="M46" s="25"/>
      <c r="N46" s="25"/>
      <c r="O46" s="25"/>
      <c r="P46" s="25"/>
    </row>
    <row r="47" spans="1:16" x14ac:dyDescent="0.2">
      <c r="A47" s="26">
        <f t="shared" si="2"/>
        <v>28</v>
      </c>
      <c r="B47" s="27"/>
      <c r="C47" s="33" t="s">
        <v>36</v>
      </c>
      <c r="D47" s="26" t="s">
        <v>32</v>
      </c>
      <c r="E47" s="25">
        <f>93+93</f>
        <v>186</v>
      </c>
      <c r="F47" s="25"/>
      <c r="G47" s="34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38.25" x14ac:dyDescent="0.2">
      <c r="A48" s="26">
        <f t="shared" si="2"/>
        <v>29</v>
      </c>
      <c r="B48" s="27"/>
      <c r="C48" s="33" t="s">
        <v>55</v>
      </c>
      <c r="D48" s="26" t="s">
        <v>33</v>
      </c>
      <c r="E48" s="25">
        <v>139.5</v>
      </c>
      <c r="F48" s="25"/>
      <c r="G48" s="34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25.5" x14ac:dyDescent="0.2">
      <c r="A49" s="26">
        <f t="shared" si="2"/>
        <v>30</v>
      </c>
      <c r="B49" s="27"/>
      <c r="C49" s="33" t="s">
        <v>53</v>
      </c>
      <c r="D49" s="26" t="s">
        <v>48</v>
      </c>
      <c r="E49" s="25">
        <v>1</v>
      </c>
      <c r="F49" s="25"/>
      <c r="G49" s="34"/>
      <c r="H49" s="25"/>
      <c r="I49" s="25"/>
      <c r="J49" s="25"/>
      <c r="K49" s="25"/>
      <c r="L49" s="25"/>
      <c r="M49" s="25"/>
      <c r="N49" s="25"/>
      <c r="O49" s="25"/>
      <c r="P49" s="25"/>
    </row>
    <row r="50" spans="1:16" x14ac:dyDescent="0.2">
      <c r="A50" s="55"/>
      <c r="B50" s="56"/>
      <c r="C50" s="64" t="s">
        <v>68</v>
      </c>
      <c r="D50" s="55"/>
      <c r="E50" s="57"/>
      <c r="F50" s="57"/>
      <c r="G50" s="58"/>
      <c r="H50" s="57"/>
      <c r="I50" s="57"/>
      <c r="J50" s="57"/>
      <c r="K50" s="57"/>
      <c r="L50" s="57"/>
      <c r="M50" s="57"/>
      <c r="N50" s="57"/>
      <c r="O50" s="57"/>
      <c r="P50" s="57"/>
    </row>
    <row r="51" spans="1:16" x14ac:dyDescent="0.2">
      <c r="A51" s="80">
        <v>31</v>
      </c>
      <c r="B51" s="81"/>
      <c r="C51" s="86" t="s">
        <v>71</v>
      </c>
      <c r="D51" s="80" t="s">
        <v>33</v>
      </c>
      <c r="E51" s="82">
        <v>240</v>
      </c>
      <c r="F51" s="82"/>
      <c r="G51" s="83"/>
      <c r="H51" s="82"/>
      <c r="I51" s="82"/>
      <c r="J51" s="82"/>
      <c r="K51" s="82"/>
      <c r="L51" s="82"/>
      <c r="M51" s="82"/>
      <c r="N51" s="82"/>
      <c r="O51" s="82"/>
      <c r="P51" s="82"/>
    </row>
    <row r="52" spans="1:16" x14ac:dyDescent="0.2">
      <c r="A52" s="26">
        <f>A51+1</f>
        <v>32</v>
      </c>
      <c r="B52" s="27"/>
      <c r="C52" s="33" t="s">
        <v>66</v>
      </c>
      <c r="D52" s="26" t="s">
        <v>33</v>
      </c>
      <c r="E52" s="25">
        <v>240</v>
      </c>
      <c r="F52" s="25"/>
      <c r="G52" s="34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25.5" x14ac:dyDescent="0.2">
      <c r="A53" s="26">
        <f t="shared" ref="A53:A57" si="3">A52+1</f>
        <v>33</v>
      </c>
      <c r="B53" s="27"/>
      <c r="C53" s="33" t="s">
        <v>63</v>
      </c>
      <c r="D53" s="26" t="s">
        <v>35</v>
      </c>
      <c r="E53" s="25">
        <f>240*0.1</f>
        <v>24</v>
      </c>
      <c r="F53" s="25"/>
      <c r="G53" s="34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38.25" x14ac:dyDescent="0.2">
      <c r="A54" s="26">
        <f t="shared" si="3"/>
        <v>34</v>
      </c>
      <c r="B54" s="27"/>
      <c r="C54" s="33" t="s">
        <v>64</v>
      </c>
      <c r="D54" s="26" t="s">
        <v>35</v>
      </c>
      <c r="E54" s="25">
        <f>240*0.05</f>
        <v>12</v>
      </c>
      <c r="F54" s="25"/>
      <c r="G54" s="34"/>
      <c r="H54" s="25"/>
      <c r="I54" s="25"/>
      <c r="J54" s="25"/>
      <c r="K54" s="25"/>
      <c r="L54" s="25"/>
      <c r="M54" s="25"/>
      <c r="N54" s="25"/>
      <c r="O54" s="25"/>
      <c r="P54" s="25"/>
    </row>
    <row r="55" spans="1:16" x14ac:dyDescent="0.2">
      <c r="A55" s="26">
        <f t="shared" si="3"/>
        <v>35</v>
      </c>
      <c r="B55" s="27"/>
      <c r="C55" s="33" t="s">
        <v>36</v>
      </c>
      <c r="D55" s="26" t="s">
        <v>32</v>
      </c>
      <c r="E55" s="25">
        <f>12+20+12+20</f>
        <v>64</v>
      </c>
      <c r="F55" s="25"/>
      <c r="G55" s="34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38.25" x14ac:dyDescent="0.2">
      <c r="A56" s="26">
        <f t="shared" si="3"/>
        <v>36</v>
      </c>
      <c r="B56" s="27"/>
      <c r="C56" s="33" t="s">
        <v>55</v>
      </c>
      <c r="D56" s="26" t="s">
        <v>33</v>
      </c>
      <c r="E56" s="25">
        <v>240</v>
      </c>
      <c r="F56" s="25"/>
      <c r="G56" s="34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25.5" x14ac:dyDescent="0.2">
      <c r="A57" s="26">
        <f t="shared" si="3"/>
        <v>37</v>
      </c>
      <c r="B57" s="27"/>
      <c r="C57" s="33" t="s">
        <v>88</v>
      </c>
      <c r="D57" s="26" t="s">
        <v>48</v>
      </c>
      <c r="E57" s="25">
        <v>1</v>
      </c>
      <c r="F57" s="25"/>
      <c r="G57" s="34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27.75" customHeight="1" x14ac:dyDescent="0.2">
      <c r="A58" s="55"/>
      <c r="B58" s="56"/>
      <c r="C58" s="68" t="s">
        <v>82</v>
      </c>
      <c r="D58" s="55"/>
      <c r="E58" s="57"/>
      <c r="F58" s="57"/>
      <c r="G58" s="58"/>
      <c r="H58" s="57"/>
      <c r="I58" s="57"/>
      <c r="J58" s="57"/>
      <c r="K58" s="57"/>
      <c r="L58" s="57"/>
      <c r="M58" s="57"/>
      <c r="N58" s="57"/>
      <c r="O58" s="57"/>
      <c r="P58" s="57"/>
    </row>
    <row r="59" spans="1:16" x14ac:dyDescent="0.2">
      <c r="A59" s="55"/>
      <c r="B59" s="56"/>
      <c r="C59" s="71" t="s">
        <v>70</v>
      </c>
      <c r="D59" s="70"/>
      <c r="E59" s="57"/>
      <c r="F59" s="57"/>
      <c r="G59" s="58"/>
      <c r="H59" s="57"/>
      <c r="I59" s="57"/>
      <c r="J59" s="57"/>
      <c r="K59" s="57"/>
      <c r="L59" s="57"/>
      <c r="M59" s="57"/>
      <c r="N59" s="57"/>
      <c r="O59" s="57"/>
      <c r="P59" s="57"/>
    </row>
    <row r="60" spans="1:16" ht="15.75" x14ac:dyDescent="0.2">
      <c r="A60" s="26">
        <v>38</v>
      </c>
      <c r="B60" s="27"/>
      <c r="C60" s="76" t="s">
        <v>71</v>
      </c>
      <c r="D60" s="72" t="s">
        <v>76</v>
      </c>
      <c r="E60" s="25">
        <v>840</v>
      </c>
      <c r="F60" s="25"/>
      <c r="G60" s="34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6.5" x14ac:dyDescent="0.25">
      <c r="A61" s="26">
        <f>A60+1</f>
        <v>39</v>
      </c>
      <c r="B61" s="27"/>
      <c r="C61" s="76" t="s">
        <v>93</v>
      </c>
      <c r="D61" s="72" t="s">
        <v>76</v>
      </c>
      <c r="E61" s="25">
        <v>840</v>
      </c>
      <c r="F61" s="25"/>
      <c r="G61" s="34"/>
      <c r="H61" s="25"/>
      <c r="I61" s="25"/>
      <c r="J61" s="25"/>
      <c r="K61" s="25"/>
      <c r="L61" s="25"/>
      <c r="M61" s="25"/>
      <c r="N61" s="25"/>
      <c r="O61" s="25"/>
      <c r="P61" s="25"/>
    </row>
    <row r="62" spans="1:16" x14ac:dyDescent="0.2">
      <c r="A62" s="26">
        <f t="shared" ref="A62:A67" si="4">A61+1</f>
        <v>40</v>
      </c>
      <c r="B62" s="27"/>
      <c r="C62" s="33" t="s">
        <v>94</v>
      </c>
      <c r="D62" s="26" t="s">
        <v>32</v>
      </c>
      <c r="E62" s="25">
        <f>62*2</f>
        <v>124</v>
      </c>
      <c r="F62" s="25"/>
      <c r="G62" s="34"/>
      <c r="H62" s="25"/>
      <c r="I62" s="25"/>
      <c r="J62" s="25"/>
      <c r="K62" s="25"/>
      <c r="L62" s="25"/>
      <c r="M62" s="25"/>
      <c r="N62" s="25"/>
      <c r="O62" s="25"/>
      <c r="P62" s="25"/>
    </row>
    <row r="63" spans="1:16" x14ac:dyDescent="0.2">
      <c r="A63" s="26">
        <f t="shared" si="4"/>
        <v>41</v>
      </c>
      <c r="B63" s="27"/>
      <c r="C63" s="77" t="s">
        <v>72</v>
      </c>
      <c r="D63" s="73" t="s">
        <v>32</v>
      </c>
      <c r="E63" s="25">
        <v>500</v>
      </c>
      <c r="F63" s="25"/>
      <c r="G63" s="34"/>
      <c r="H63" s="25"/>
      <c r="I63" s="25"/>
      <c r="J63" s="25"/>
      <c r="K63" s="25"/>
      <c r="L63" s="25"/>
      <c r="M63" s="25"/>
      <c r="N63" s="25"/>
      <c r="O63" s="25"/>
      <c r="P63" s="25"/>
    </row>
    <row r="64" spans="1:16" x14ac:dyDescent="0.2">
      <c r="A64" s="26">
        <f t="shared" si="4"/>
        <v>42</v>
      </c>
      <c r="B64" s="27"/>
      <c r="C64" s="78" t="s">
        <v>73</v>
      </c>
      <c r="D64" s="74" t="s">
        <v>33</v>
      </c>
      <c r="E64" s="25">
        <v>840</v>
      </c>
      <c r="F64" s="25"/>
      <c r="G64" s="34"/>
      <c r="H64" s="25"/>
      <c r="I64" s="25"/>
      <c r="J64" s="25"/>
      <c r="K64" s="25"/>
      <c r="L64" s="25"/>
      <c r="M64" s="25"/>
      <c r="N64" s="25"/>
      <c r="O64" s="25"/>
      <c r="P64" s="25"/>
    </row>
    <row r="65" spans="1:16" ht="15.75" x14ac:dyDescent="0.2">
      <c r="A65" s="26">
        <f t="shared" si="4"/>
        <v>43</v>
      </c>
      <c r="B65" s="27"/>
      <c r="C65" s="78" t="s">
        <v>74</v>
      </c>
      <c r="D65" s="74" t="s">
        <v>76</v>
      </c>
      <c r="E65" s="25">
        <v>840</v>
      </c>
      <c r="F65" s="25"/>
      <c r="G65" s="34"/>
      <c r="H65" s="25"/>
      <c r="I65" s="25"/>
      <c r="J65" s="25"/>
      <c r="K65" s="25"/>
      <c r="L65" s="25"/>
      <c r="M65" s="25"/>
      <c r="N65" s="25"/>
      <c r="O65" s="25"/>
      <c r="P65" s="25"/>
    </row>
    <row r="66" spans="1:16" ht="15.75" x14ac:dyDescent="0.2">
      <c r="A66" s="26">
        <f t="shared" si="4"/>
        <v>44</v>
      </c>
      <c r="B66" s="27"/>
      <c r="C66" s="79" t="s">
        <v>75</v>
      </c>
      <c r="D66" s="75" t="s">
        <v>76</v>
      </c>
      <c r="E66" s="25">
        <v>840</v>
      </c>
      <c r="F66" s="25"/>
      <c r="G66" s="34"/>
      <c r="H66" s="25"/>
      <c r="I66" s="25"/>
      <c r="J66" s="25"/>
      <c r="K66" s="25"/>
      <c r="L66" s="25"/>
      <c r="M66" s="25"/>
      <c r="N66" s="25"/>
      <c r="O66" s="25"/>
      <c r="P66" s="25"/>
    </row>
    <row r="67" spans="1:16" ht="25.5" x14ac:dyDescent="0.2">
      <c r="A67" s="26">
        <f t="shared" si="4"/>
        <v>45</v>
      </c>
      <c r="B67" s="27"/>
      <c r="C67" s="33" t="s">
        <v>88</v>
      </c>
      <c r="D67" s="26" t="s">
        <v>48</v>
      </c>
      <c r="E67" s="25">
        <v>1</v>
      </c>
      <c r="F67" s="25"/>
      <c r="G67" s="34"/>
      <c r="H67" s="25"/>
      <c r="I67" s="25"/>
      <c r="J67" s="25"/>
      <c r="K67" s="25"/>
      <c r="L67" s="25"/>
      <c r="M67" s="25"/>
      <c r="N67" s="25"/>
      <c r="O67" s="25"/>
      <c r="P67" s="25"/>
    </row>
    <row r="68" spans="1:16" x14ac:dyDescent="0.2">
      <c r="A68" s="55"/>
      <c r="B68" s="56"/>
      <c r="C68" s="64" t="s">
        <v>78</v>
      </c>
      <c r="D68" s="55"/>
      <c r="E68" s="57"/>
      <c r="F68" s="57"/>
      <c r="G68" s="58"/>
      <c r="H68" s="57"/>
      <c r="I68" s="57"/>
      <c r="J68" s="57"/>
      <c r="K68" s="57"/>
      <c r="L68" s="57"/>
      <c r="M68" s="57"/>
      <c r="N68" s="57"/>
      <c r="O68" s="57"/>
      <c r="P68" s="57"/>
    </row>
    <row r="69" spans="1:16" ht="15.75" x14ac:dyDescent="0.2">
      <c r="A69" s="26">
        <v>46</v>
      </c>
      <c r="B69" s="27"/>
      <c r="C69" s="76" t="s">
        <v>71</v>
      </c>
      <c r="D69" s="72" t="s">
        <v>76</v>
      </c>
      <c r="E69" s="25">
        <v>351</v>
      </c>
      <c r="F69" s="25"/>
      <c r="G69" s="34"/>
      <c r="H69" s="25"/>
      <c r="I69" s="25"/>
      <c r="J69" s="25"/>
      <c r="K69" s="25"/>
      <c r="L69" s="25"/>
      <c r="M69" s="25"/>
      <c r="N69" s="25"/>
      <c r="O69" s="25"/>
      <c r="P69" s="25"/>
    </row>
    <row r="70" spans="1:16" ht="16.5" x14ac:dyDescent="0.25">
      <c r="A70" s="26">
        <f>A69+1</f>
        <v>47</v>
      </c>
      <c r="B70" s="27"/>
      <c r="C70" s="76" t="s">
        <v>93</v>
      </c>
      <c r="D70" s="72" t="s">
        <v>76</v>
      </c>
      <c r="E70" s="25">
        <v>351</v>
      </c>
      <c r="F70" s="25"/>
      <c r="G70" s="34"/>
      <c r="H70" s="25"/>
      <c r="I70" s="25"/>
      <c r="J70" s="25"/>
      <c r="K70" s="25"/>
      <c r="L70" s="25"/>
      <c r="M70" s="25"/>
      <c r="N70" s="25"/>
      <c r="O70" s="25"/>
      <c r="P70" s="25"/>
    </row>
    <row r="71" spans="1:16" x14ac:dyDescent="0.2">
      <c r="A71" s="26">
        <f t="shared" ref="A71:A75" si="5">A70+1</f>
        <v>48</v>
      </c>
      <c r="B71" s="27"/>
      <c r="C71" s="33" t="s">
        <v>94</v>
      </c>
      <c r="D71" s="26" t="s">
        <v>32</v>
      </c>
      <c r="E71" s="25">
        <f>123</f>
        <v>123</v>
      </c>
      <c r="F71" s="25"/>
      <c r="G71" s="34"/>
      <c r="H71" s="25"/>
      <c r="I71" s="25"/>
      <c r="J71" s="25"/>
      <c r="K71" s="25"/>
      <c r="L71" s="25"/>
      <c r="M71" s="25"/>
      <c r="N71" s="25"/>
      <c r="O71" s="25"/>
      <c r="P71" s="25"/>
    </row>
    <row r="72" spans="1:16" x14ac:dyDescent="0.2">
      <c r="A72" s="26">
        <f t="shared" si="5"/>
        <v>49</v>
      </c>
      <c r="B72" s="27"/>
      <c r="C72" s="77" t="s">
        <v>72</v>
      </c>
      <c r="D72" s="73" t="s">
        <v>32</v>
      </c>
      <c r="E72" s="25">
        <v>200</v>
      </c>
      <c r="F72" s="25"/>
      <c r="G72" s="34"/>
      <c r="H72" s="25"/>
      <c r="I72" s="25"/>
      <c r="J72" s="25"/>
      <c r="K72" s="25"/>
      <c r="L72" s="25"/>
      <c r="M72" s="25"/>
      <c r="N72" s="25"/>
      <c r="O72" s="25"/>
      <c r="P72" s="25"/>
    </row>
    <row r="73" spans="1:16" x14ac:dyDescent="0.2">
      <c r="A73" s="26">
        <f t="shared" si="5"/>
        <v>50</v>
      </c>
      <c r="B73" s="27"/>
      <c r="C73" s="78" t="s">
        <v>73</v>
      </c>
      <c r="D73" s="74" t="s">
        <v>33</v>
      </c>
      <c r="E73" s="25">
        <v>351</v>
      </c>
      <c r="F73" s="25"/>
      <c r="G73" s="34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5.75" x14ac:dyDescent="0.2">
      <c r="A74" s="26">
        <f t="shared" si="5"/>
        <v>51</v>
      </c>
      <c r="B74" s="27"/>
      <c r="C74" s="78" t="s">
        <v>74</v>
      </c>
      <c r="D74" s="74" t="s">
        <v>76</v>
      </c>
      <c r="E74" s="25">
        <v>351</v>
      </c>
      <c r="F74" s="25"/>
      <c r="G74" s="34"/>
      <c r="H74" s="25"/>
      <c r="I74" s="25"/>
      <c r="J74" s="25"/>
      <c r="K74" s="25"/>
      <c r="L74" s="25"/>
      <c r="M74" s="25"/>
      <c r="N74" s="25"/>
      <c r="O74" s="25"/>
      <c r="P74" s="25"/>
    </row>
    <row r="75" spans="1:16" ht="15.75" x14ac:dyDescent="0.2">
      <c r="A75" s="26">
        <f t="shared" si="5"/>
        <v>52</v>
      </c>
      <c r="B75" s="27"/>
      <c r="C75" s="79" t="s">
        <v>75</v>
      </c>
      <c r="D75" s="75" t="s">
        <v>76</v>
      </c>
      <c r="E75" s="25">
        <v>351</v>
      </c>
      <c r="F75" s="25"/>
      <c r="G75" s="34"/>
      <c r="H75" s="25"/>
      <c r="I75" s="25"/>
      <c r="J75" s="25"/>
      <c r="K75" s="25"/>
      <c r="L75" s="25"/>
      <c r="M75" s="25"/>
      <c r="N75" s="25"/>
      <c r="O75" s="25"/>
      <c r="P75" s="25"/>
    </row>
    <row r="76" spans="1:16" ht="25.5" x14ac:dyDescent="0.2">
      <c r="A76" s="26">
        <v>53</v>
      </c>
      <c r="B76" s="27"/>
      <c r="C76" s="33" t="s">
        <v>88</v>
      </c>
      <c r="D76" s="26" t="s">
        <v>48</v>
      </c>
      <c r="E76" s="25">
        <v>1</v>
      </c>
      <c r="F76" s="25"/>
      <c r="G76" s="34"/>
      <c r="H76" s="25"/>
      <c r="I76" s="25"/>
      <c r="J76" s="25"/>
      <c r="K76" s="25"/>
      <c r="L76" s="25"/>
      <c r="M76" s="25"/>
      <c r="N76" s="25"/>
      <c r="O76" s="25"/>
      <c r="P76" s="25"/>
    </row>
    <row r="77" spans="1:16" x14ac:dyDescent="0.2">
      <c r="A77" s="55"/>
      <c r="B77" s="56"/>
      <c r="C77" s="64" t="s">
        <v>79</v>
      </c>
      <c r="D77" s="55"/>
      <c r="E77" s="57"/>
      <c r="F77" s="57"/>
      <c r="G77" s="58"/>
      <c r="H77" s="57"/>
      <c r="I77" s="57"/>
      <c r="J77" s="57"/>
      <c r="K77" s="57"/>
      <c r="L77" s="57"/>
      <c r="M77" s="57"/>
      <c r="N77" s="57"/>
      <c r="O77" s="57"/>
      <c r="P77" s="57"/>
    </row>
    <row r="78" spans="1:16" ht="15.75" x14ac:dyDescent="0.2">
      <c r="A78" s="26">
        <v>54</v>
      </c>
      <c r="B78" s="27"/>
      <c r="C78" s="76" t="s">
        <v>71</v>
      </c>
      <c r="D78" s="72" t="s">
        <v>76</v>
      </c>
      <c r="E78" s="25">
        <v>36</v>
      </c>
      <c r="F78" s="25"/>
      <c r="G78" s="34"/>
      <c r="H78" s="25"/>
      <c r="I78" s="25"/>
      <c r="J78" s="25"/>
      <c r="K78" s="25"/>
      <c r="L78" s="25"/>
      <c r="M78" s="25"/>
      <c r="N78" s="25"/>
      <c r="O78" s="25"/>
      <c r="P78" s="25"/>
    </row>
    <row r="79" spans="1:16" ht="16.5" x14ac:dyDescent="0.25">
      <c r="A79" s="26">
        <f>A78+1</f>
        <v>55</v>
      </c>
      <c r="B79" s="27"/>
      <c r="C79" s="76" t="s">
        <v>93</v>
      </c>
      <c r="D79" s="72" t="s">
        <v>76</v>
      </c>
      <c r="E79" s="25">
        <v>36</v>
      </c>
      <c r="F79" s="25"/>
      <c r="G79" s="34"/>
      <c r="H79" s="25"/>
      <c r="I79" s="25"/>
      <c r="J79" s="25"/>
      <c r="K79" s="25"/>
      <c r="L79" s="25"/>
      <c r="M79" s="25"/>
      <c r="N79" s="25"/>
      <c r="O79" s="25"/>
      <c r="P79" s="25"/>
    </row>
    <row r="80" spans="1:16" x14ac:dyDescent="0.2">
      <c r="A80" s="26">
        <f t="shared" ref="A80:A84" si="6">A79+1</f>
        <v>56</v>
      </c>
      <c r="B80" s="27"/>
      <c r="C80" s="33" t="s">
        <v>94</v>
      </c>
      <c r="D80" s="26" t="s">
        <v>32</v>
      </c>
      <c r="E80" s="25">
        <v>15</v>
      </c>
      <c r="F80" s="25"/>
      <c r="G80" s="34"/>
      <c r="H80" s="25"/>
      <c r="I80" s="25"/>
      <c r="J80" s="25"/>
      <c r="K80" s="25"/>
      <c r="L80" s="25"/>
      <c r="M80" s="25"/>
      <c r="N80" s="25"/>
      <c r="O80" s="25"/>
      <c r="P80" s="25"/>
    </row>
    <row r="81" spans="1:16" x14ac:dyDescent="0.2">
      <c r="A81" s="26">
        <f t="shared" si="6"/>
        <v>57</v>
      </c>
      <c r="B81" s="27"/>
      <c r="C81" s="77" t="s">
        <v>72</v>
      </c>
      <c r="D81" s="73" t="s">
        <v>32</v>
      </c>
      <c r="E81" s="25">
        <v>15</v>
      </c>
      <c r="F81" s="25"/>
      <c r="G81" s="34"/>
      <c r="H81" s="25"/>
      <c r="I81" s="25"/>
      <c r="J81" s="25"/>
      <c r="K81" s="25"/>
      <c r="L81" s="25"/>
      <c r="M81" s="25"/>
      <c r="N81" s="25"/>
      <c r="O81" s="25"/>
      <c r="P81" s="25"/>
    </row>
    <row r="82" spans="1:16" x14ac:dyDescent="0.2">
      <c r="A82" s="26">
        <f t="shared" si="6"/>
        <v>58</v>
      </c>
      <c r="B82" s="27"/>
      <c r="C82" s="78" t="s">
        <v>73</v>
      </c>
      <c r="D82" s="74" t="s">
        <v>33</v>
      </c>
      <c r="E82" s="25">
        <v>36</v>
      </c>
      <c r="F82" s="25"/>
      <c r="G82" s="34"/>
      <c r="H82" s="25"/>
      <c r="I82" s="25"/>
      <c r="J82" s="25"/>
      <c r="K82" s="25"/>
      <c r="L82" s="25"/>
      <c r="M82" s="25"/>
      <c r="N82" s="25"/>
      <c r="O82" s="25"/>
      <c r="P82" s="25"/>
    </row>
    <row r="83" spans="1:16" ht="15.75" x14ac:dyDescent="0.2">
      <c r="A83" s="26">
        <f t="shared" si="6"/>
        <v>59</v>
      </c>
      <c r="B83" s="27"/>
      <c r="C83" s="78" t="s">
        <v>74</v>
      </c>
      <c r="D83" s="74" t="s">
        <v>76</v>
      </c>
      <c r="E83" s="25">
        <v>36</v>
      </c>
      <c r="F83" s="25"/>
      <c r="G83" s="34"/>
      <c r="H83" s="25"/>
      <c r="I83" s="25"/>
      <c r="J83" s="25"/>
      <c r="K83" s="25"/>
      <c r="L83" s="25"/>
      <c r="M83" s="25"/>
      <c r="N83" s="25"/>
      <c r="O83" s="25"/>
      <c r="P83" s="25"/>
    </row>
    <row r="84" spans="1:16" ht="15.75" x14ac:dyDescent="0.2">
      <c r="A84" s="26">
        <f t="shared" si="6"/>
        <v>60</v>
      </c>
      <c r="B84" s="27"/>
      <c r="C84" s="79" t="s">
        <v>75</v>
      </c>
      <c r="D84" s="75" t="s">
        <v>76</v>
      </c>
      <c r="E84" s="25">
        <v>36</v>
      </c>
      <c r="F84" s="25"/>
      <c r="G84" s="34"/>
      <c r="H84" s="25"/>
      <c r="I84" s="25"/>
      <c r="J84" s="25"/>
      <c r="K84" s="25"/>
      <c r="L84" s="25"/>
      <c r="M84" s="25"/>
      <c r="N84" s="25"/>
      <c r="O84" s="25"/>
      <c r="P84" s="25"/>
    </row>
    <row r="85" spans="1:16" ht="25.5" x14ac:dyDescent="0.2">
      <c r="A85" s="26">
        <v>61</v>
      </c>
      <c r="B85" s="27"/>
      <c r="C85" s="33" t="s">
        <v>88</v>
      </c>
      <c r="D85" s="26" t="s">
        <v>48</v>
      </c>
      <c r="E85" s="25">
        <v>1</v>
      </c>
      <c r="F85" s="25"/>
      <c r="G85" s="34"/>
      <c r="H85" s="25"/>
      <c r="I85" s="25"/>
      <c r="J85" s="25"/>
      <c r="K85" s="25"/>
      <c r="L85" s="25"/>
      <c r="M85" s="25"/>
      <c r="N85" s="25"/>
      <c r="O85" s="25"/>
      <c r="P85" s="25"/>
    </row>
    <row r="86" spans="1:16" x14ac:dyDescent="0.2">
      <c r="A86" s="55"/>
      <c r="B86" s="56"/>
      <c r="C86" s="64" t="s">
        <v>80</v>
      </c>
      <c r="D86" s="55"/>
      <c r="E86" s="57"/>
      <c r="F86" s="57"/>
      <c r="G86" s="58"/>
      <c r="H86" s="57"/>
      <c r="I86" s="57"/>
      <c r="J86" s="57"/>
      <c r="K86" s="57"/>
      <c r="L86" s="57"/>
      <c r="M86" s="57"/>
      <c r="N86" s="57"/>
      <c r="O86" s="57"/>
      <c r="P86" s="57"/>
    </row>
    <row r="87" spans="1:16" ht="15.75" x14ac:dyDescent="0.2">
      <c r="A87" s="26">
        <v>62</v>
      </c>
      <c r="B87" s="27"/>
      <c r="C87" s="76" t="s">
        <v>71</v>
      </c>
      <c r="D87" s="72" t="s">
        <v>76</v>
      </c>
      <c r="E87" s="25">
        <v>126</v>
      </c>
      <c r="F87" s="25"/>
      <c r="G87" s="34"/>
      <c r="H87" s="25"/>
      <c r="I87" s="25"/>
      <c r="J87" s="25"/>
      <c r="K87" s="25"/>
      <c r="L87" s="25"/>
      <c r="M87" s="25"/>
      <c r="N87" s="25"/>
      <c r="O87" s="25"/>
      <c r="P87" s="25"/>
    </row>
    <row r="88" spans="1:16" ht="16.5" x14ac:dyDescent="0.25">
      <c r="A88" s="26">
        <f>A87+1</f>
        <v>63</v>
      </c>
      <c r="B88" s="27"/>
      <c r="C88" s="76" t="s">
        <v>93</v>
      </c>
      <c r="D88" s="72" t="s">
        <v>76</v>
      </c>
      <c r="E88" s="25">
        <v>126</v>
      </c>
      <c r="F88" s="25"/>
      <c r="G88" s="34"/>
      <c r="H88" s="25"/>
      <c r="I88" s="25"/>
      <c r="J88" s="25"/>
      <c r="K88" s="25"/>
      <c r="L88" s="25"/>
      <c r="M88" s="25"/>
      <c r="N88" s="25"/>
      <c r="O88" s="25"/>
      <c r="P88" s="25"/>
    </row>
    <row r="89" spans="1:16" x14ac:dyDescent="0.2">
      <c r="A89" s="26">
        <f t="shared" ref="A89:A93" si="7">A88+1</f>
        <v>64</v>
      </c>
      <c r="B89" s="27"/>
      <c r="C89" s="33" t="s">
        <v>94</v>
      </c>
      <c r="D89" s="26" t="s">
        <v>32</v>
      </c>
      <c r="E89" s="25">
        <f>12+12+3+3</f>
        <v>30</v>
      </c>
      <c r="F89" s="25"/>
      <c r="G89" s="34"/>
      <c r="H89" s="25"/>
      <c r="I89" s="25"/>
      <c r="J89" s="25"/>
      <c r="K89" s="25"/>
      <c r="L89" s="25"/>
      <c r="M89" s="25"/>
      <c r="N89" s="25"/>
      <c r="O89" s="25"/>
      <c r="P89" s="25"/>
    </row>
    <row r="90" spans="1:16" x14ac:dyDescent="0.2">
      <c r="A90" s="26">
        <f t="shared" si="7"/>
        <v>65</v>
      </c>
      <c r="B90" s="27"/>
      <c r="C90" s="77" t="s">
        <v>72</v>
      </c>
      <c r="D90" s="73" t="s">
        <v>32</v>
      </c>
      <c r="E90" s="25">
        <f>18+7</f>
        <v>25</v>
      </c>
      <c r="F90" s="25"/>
      <c r="G90" s="34"/>
      <c r="H90" s="25"/>
      <c r="I90" s="25"/>
      <c r="J90" s="25"/>
      <c r="K90" s="25"/>
      <c r="L90" s="25"/>
      <c r="M90" s="25"/>
      <c r="N90" s="25"/>
      <c r="O90" s="25"/>
      <c r="P90" s="25"/>
    </row>
    <row r="91" spans="1:16" x14ac:dyDescent="0.2">
      <c r="A91" s="26">
        <f t="shared" si="7"/>
        <v>66</v>
      </c>
      <c r="B91" s="27"/>
      <c r="C91" s="78" t="s">
        <v>73</v>
      </c>
      <c r="D91" s="74" t="s">
        <v>33</v>
      </c>
      <c r="E91" s="25">
        <v>126</v>
      </c>
      <c r="F91" s="25"/>
      <c r="G91" s="34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15.75" x14ac:dyDescent="0.2">
      <c r="A92" s="26">
        <f t="shared" si="7"/>
        <v>67</v>
      </c>
      <c r="B92" s="27"/>
      <c r="C92" s="78" t="s">
        <v>74</v>
      </c>
      <c r="D92" s="74" t="s">
        <v>76</v>
      </c>
      <c r="E92" s="25">
        <v>126</v>
      </c>
      <c r="F92" s="25"/>
      <c r="G92" s="34"/>
      <c r="H92" s="25"/>
      <c r="I92" s="25"/>
      <c r="J92" s="25"/>
      <c r="K92" s="25"/>
      <c r="L92" s="25"/>
      <c r="M92" s="25"/>
      <c r="N92" s="25"/>
      <c r="O92" s="25"/>
      <c r="P92" s="25"/>
    </row>
    <row r="93" spans="1:16" ht="15.75" x14ac:dyDescent="0.2">
      <c r="A93" s="26">
        <f t="shared" si="7"/>
        <v>68</v>
      </c>
      <c r="B93" s="26"/>
      <c r="C93" s="79" t="s">
        <v>75</v>
      </c>
      <c r="D93" s="75" t="s">
        <v>76</v>
      </c>
      <c r="E93" s="25">
        <v>126</v>
      </c>
      <c r="F93" s="26"/>
      <c r="G93" s="26"/>
      <c r="H93" s="26"/>
      <c r="I93" s="26"/>
      <c r="J93" s="26"/>
      <c r="K93" s="26"/>
      <c r="L93" s="25"/>
      <c r="M93" s="25"/>
      <c r="N93" s="25"/>
      <c r="O93" s="25"/>
      <c r="P93" s="25"/>
    </row>
    <row r="94" spans="1:16" ht="25.5" x14ac:dyDescent="0.2">
      <c r="A94" s="26">
        <v>69</v>
      </c>
      <c r="B94" s="26"/>
      <c r="C94" s="33" t="s">
        <v>88</v>
      </c>
      <c r="D94" s="26" t="s">
        <v>48</v>
      </c>
      <c r="E94" s="25">
        <v>1</v>
      </c>
      <c r="F94" s="26"/>
      <c r="G94" s="26"/>
      <c r="H94" s="26"/>
      <c r="I94" s="26"/>
      <c r="J94" s="26"/>
      <c r="K94" s="26"/>
      <c r="L94" s="25"/>
      <c r="M94" s="25"/>
      <c r="N94" s="25"/>
      <c r="O94" s="25"/>
      <c r="P94" s="25"/>
    </row>
    <row r="95" spans="1:16" x14ac:dyDescent="0.2">
      <c r="A95" s="55"/>
      <c r="B95" s="56"/>
      <c r="C95" s="64" t="s">
        <v>81</v>
      </c>
      <c r="D95" s="55"/>
      <c r="E95" s="57"/>
      <c r="F95" s="57"/>
      <c r="G95" s="58"/>
      <c r="H95" s="57"/>
      <c r="I95" s="57"/>
      <c r="J95" s="57"/>
      <c r="K95" s="57"/>
      <c r="L95" s="57"/>
      <c r="M95" s="57"/>
      <c r="N95" s="57"/>
      <c r="O95" s="57"/>
      <c r="P95" s="57"/>
    </row>
    <row r="96" spans="1:16" ht="15.75" x14ac:dyDescent="0.2">
      <c r="A96" s="26">
        <v>70</v>
      </c>
      <c r="B96" s="26"/>
      <c r="C96" s="76" t="s">
        <v>71</v>
      </c>
      <c r="D96" s="72" t="s">
        <v>76</v>
      </c>
      <c r="E96" s="25">
        <v>211.5</v>
      </c>
      <c r="F96" s="26"/>
      <c r="G96" s="26"/>
      <c r="H96" s="26"/>
      <c r="I96" s="26"/>
      <c r="J96" s="26"/>
      <c r="K96" s="26"/>
      <c r="L96" s="25"/>
      <c r="M96" s="25"/>
      <c r="N96" s="25"/>
      <c r="O96" s="25"/>
      <c r="P96" s="25"/>
    </row>
    <row r="97" spans="1:16" ht="16.5" x14ac:dyDescent="0.25">
      <c r="A97" s="26">
        <f>A96+1</f>
        <v>71</v>
      </c>
      <c r="B97" s="26"/>
      <c r="C97" s="76" t="s">
        <v>93</v>
      </c>
      <c r="D97" s="72" t="s">
        <v>76</v>
      </c>
      <c r="E97" s="25">
        <v>211.5</v>
      </c>
      <c r="F97" s="26"/>
      <c r="G97" s="26"/>
      <c r="H97" s="26"/>
      <c r="I97" s="26"/>
      <c r="J97" s="26"/>
      <c r="K97" s="26"/>
      <c r="L97" s="25"/>
      <c r="M97" s="25"/>
      <c r="N97" s="25"/>
      <c r="O97" s="25"/>
      <c r="P97" s="25"/>
    </row>
    <row r="98" spans="1:16" x14ac:dyDescent="0.2">
      <c r="A98" s="26">
        <f t="shared" ref="A98:A103" si="8">A97+1</f>
        <v>72</v>
      </c>
      <c r="B98" s="26"/>
      <c r="C98" s="33" t="s">
        <v>94</v>
      </c>
      <c r="D98" s="26" t="s">
        <v>32</v>
      </c>
      <c r="E98" s="25">
        <f>27+33+28</f>
        <v>88</v>
      </c>
      <c r="F98" s="26"/>
      <c r="G98" s="26"/>
      <c r="H98" s="26"/>
      <c r="I98" s="26"/>
      <c r="J98" s="26"/>
      <c r="K98" s="26"/>
      <c r="L98" s="25"/>
      <c r="M98" s="25"/>
      <c r="N98" s="25"/>
      <c r="O98" s="25"/>
      <c r="P98" s="25"/>
    </row>
    <row r="99" spans="1:16" x14ac:dyDescent="0.2">
      <c r="A99" s="26">
        <f t="shared" si="8"/>
        <v>73</v>
      </c>
      <c r="B99" s="26"/>
      <c r="C99" s="77" t="s">
        <v>72</v>
      </c>
      <c r="D99" s="73" t="s">
        <v>32</v>
      </c>
      <c r="E99" s="25">
        <f>28+33+7</f>
        <v>68</v>
      </c>
      <c r="F99" s="26"/>
      <c r="G99" s="26"/>
      <c r="H99" s="26"/>
      <c r="I99" s="26"/>
      <c r="J99" s="26"/>
      <c r="K99" s="26"/>
      <c r="L99" s="25"/>
      <c r="M99" s="25"/>
      <c r="N99" s="25"/>
      <c r="O99" s="25"/>
      <c r="P99" s="25"/>
    </row>
    <row r="100" spans="1:16" x14ac:dyDescent="0.2">
      <c r="A100" s="26">
        <f t="shared" si="8"/>
        <v>74</v>
      </c>
      <c r="B100" s="26"/>
      <c r="C100" s="78" t="s">
        <v>73</v>
      </c>
      <c r="D100" s="74" t="s">
        <v>33</v>
      </c>
      <c r="E100" s="25">
        <v>211.5</v>
      </c>
      <c r="F100" s="26"/>
      <c r="G100" s="26"/>
      <c r="H100" s="26"/>
      <c r="I100" s="26"/>
      <c r="J100" s="26"/>
      <c r="K100" s="26"/>
      <c r="L100" s="25"/>
      <c r="M100" s="25"/>
      <c r="N100" s="25"/>
      <c r="O100" s="25"/>
      <c r="P100" s="25"/>
    </row>
    <row r="101" spans="1:16" ht="15.75" x14ac:dyDescent="0.2">
      <c r="A101" s="26">
        <f t="shared" si="8"/>
        <v>75</v>
      </c>
      <c r="B101" s="26"/>
      <c r="C101" s="78" t="s">
        <v>74</v>
      </c>
      <c r="D101" s="74" t="s">
        <v>76</v>
      </c>
      <c r="E101" s="25">
        <v>211.5</v>
      </c>
      <c r="F101" s="26"/>
      <c r="G101" s="26"/>
      <c r="H101" s="26"/>
      <c r="I101" s="26"/>
      <c r="J101" s="26"/>
      <c r="K101" s="26"/>
      <c r="L101" s="25"/>
      <c r="M101" s="25"/>
      <c r="N101" s="25"/>
      <c r="O101" s="25"/>
      <c r="P101" s="25"/>
    </row>
    <row r="102" spans="1:16" ht="15.75" x14ac:dyDescent="0.2">
      <c r="A102" s="26">
        <f t="shared" si="8"/>
        <v>76</v>
      </c>
      <c r="B102" s="26"/>
      <c r="C102" s="79" t="s">
        <v>75</v>
      </c>
      <c r="D102" s="75" t="s">
        <v>76</v>
      </c>
      <c r="E102" s="25">
        <v>211.5</v>
      </c>
      <c r="F102" s="26"/>
      <c r="G102" s="26"/>
      <c r="H102" s="26"/>
      <c r="I102" s="26"/>
      <c r="J102" s="26"/>
      <c r="K102" s="26"/>
      <c r="L102" s="25"/>
      <c r="M102" s="25"/>
      <c r="N102" s="25"/>
      <c r="O102" s="25"/>
      <c r="P102" s="25"/>
    </row>
    <row r="103" spans="1:16" ht="25.5" x14ac:dyDescent="0.2">
      <c r="A103" s="26">
        <f t="shared" si="8"/>
        <v>77</v>
      </c>
      <c r="B103" s="26"/>
      <c r="C103" s="33" t="s">
        <v>88</v>
      </c>
      <c r="D103" s="26" t="s">
        <v>48</v>
      </c>
      <c r="E103" s="25">
        <v>1</v>
      </c>
      <c r="F103" s="26"/>
      <c r="G103" s="26"/>
      <c r="H103" s="26"/>
      <c r="I103" s="26"/>
      <c r="J103" s="26"/>
      <c r="K103" s="26"/>
      <c r="L103" s="25"/>
      <c r="M103" s="25"/>
      <c r="N103" s="25"/>
      <c r="O103" s="25"/>
      <c r="P103" s="25"/>
    </row>
    <row r="104" spans="1:16" x14ac:dyDescent="0.2">
      <c r="A104" s="55"/>
      <c r="B104" s="56"/>
      <c r="C104" s="64" t="s">
        <v>100</v>
      </c>
      <c r="D104" s="55"/>
      <c r="E104" s="57"/>
      <c r="F104" s="57"/>
      <c r="G104" s="58"/>
      <c r="H104" s="57"/>
      <c r="I104" s="57"/>
      <c r="J104" s="57"/>
      <c r="K104" s="57"/>
      <c r="L104" s="57"/>
      <c r="M104" s="57"/>
      <c r="N104" s="57"/>
      <c r="O104" s="57"/>
      <c r="P104" s="57"/>
    </row>
    <row r="105" spans="1:16" ht="15.75" x14ac:dyDescent="0.2">
      <c r="A105" s="26">
        <f>A103+1</f>
        <v>78</v>
      </c>
      <c r="B105" s="26"/>
      <c r="C105" s="76" t="s">
        <v>99</v>
      </c>
      <c r="D105" s="72" t="s">
        <v>76</v>
      </c>
      <c r="E105" s="25">
        <v>5000</v>
      </c>
      <c r="F105" s="26"/>
      <c r="G105" s="26"/>
      <c r="H105" s="26"/>
      <c r="I105" s="26"/>
      <c r="J105" s="26"/>
      <c r="K105" s="26"/>
      <c r="L105" s="25"/>
      <c r="M105" s="25"/>
      <c r="N105" s="25"/>
      <c r="O105" s="25"/>
      <c r="P105" s="25"/>
    </row>
    <row r="106" spans="1:16" ht="15.75" x14ac:dyDescent="0.2">
      <c r="A106" s="26">
        <f>A105+1</f>
        <v>79</v>
      </c>
      <c r="B106" s="26"/>
      <c r="C106" s="76" t="s">
        <v>95</v>
      </c>
      <c r="D106" s="72" t="s">
        <v>76</v>
      </c>
      <c r="E106" s="25">
        <v>5000</v>
      </c>
      <c r="F106" s="26"/>
      <c r="G106" s="26"/>
      <c r="H106" s="26"/>
      <c r="I106" s="26"/>
      <c r="J106" s="26"/>
      <c r="K106" s="26"/>
      <c r="L106" s="25"/>
      <c r="M106" s="25"/>
      <c r="N106" s="25"/>
      <c r="O106" s="25"/>
      <c r="P106" s="25"/>
    </row>
    <row r="107" spans="1:16" x14ac:dyDescent="0.2">
      <c r="A107" s="26">
        <f t="shared" ref="A107:A110" si="9">A106+1</f>
        <v>80</v>
      </c>
      <c r="B107" s="26"/>
      <c r="C107" s="33" t="s">
        <v>96</v>
      </c>
      <c r="D107" s="26" t="s">
        <v>33</v>
      </c>
      <c r="E107" s="25">
        <v>5000</v>
      </c>
      <c r="F107" s="26"/>
      <c r="G107" s="26"/>
      <c r="H107" s="26"/>
      <c r="I107" s="26"/>
      <c r="J107" s="26"/>
      <c r="K107" s="26"/>
      <c r="L107" s="25"/>
      <c r="M107" s="25"/>
      <c r="N107" s="25"/>
      <c r="O107" s="25"/>
      <c r="P107" s="25"/>
    </row>
    <row r="108" spans="1:16" x14ac:dyDescent="0.2">
      <c r="A108" s="26">
        <f t="shared" si="9"/>
        <v>81</v>
      </c>
      <c r="B108" s="26"/>
      <c r="C108" s="77" t="s">
        <v>97</v>
      </c>
      <c r="D108" s="73" t="s">
        <v>33</v>
      </c>
      <c r="E108" s="25">
        <v>5000</v>
      </c>
      <c r="F108" s="26"/>
      <c r="G108" s="26"/>
      <c r="H108" s="26"/>
      <c r="I108" s="26"/>
      <c r="J108" s="26"/>
      <c r="K108" s="26"/>
      <c r="L108" s="25"/>
      <c r="M108" s="25"/>
      <c r="N108" s="25"/>
      <c r="O108" s="25"/>
      <c r="P108" s="25"/>
    </row>
    <row r="109" spans="1:16" ht="25.5" x14ac:dyDescent="0.2">
      <c r="A109" s="26">
        <f t="shared" si="9"/>
        <v>82</v>
      </c>
      <c r="B109" s="26"/>
      <c r="C109" s="78" t="s">
        <v>102</v>
      </c>
      <c r="D109" s="74" t="s">
        <v>33</v>
      </c>
      <c r="E109" s="25">
        <v>5000</v>
      </c>
      <c r="F109" s="26"/>
      <c r="G109" s="26"/>
      <c r="H109" s="26"/>
      <c r="I109" s="26"/>
      <c r="J109" s="26"/>
      <c r="K109" s="26"/>
      <c r="L109" s="25"/>
      <c r="M109" s="25"/>
      <c r="N109" s="25"/>
      <c r="O109" s="25"/>
      <c r="P109" s="25"/>
    </row>
    <row r="110" spans="1:16" x14ac:dyDescent="0.2">
      <c r="A110" s="26">
        <f t="shared" si="9"/>
        <v>83</v>
      </c>
      <c r="B110" s="26"/>
      <c r="C110" s="33" t="s">
        <v>98</v>
      </c>
      <c r="D110" s="26" t="s">
        <v>48</v>
      </c>
      <c r="E110" s="25">
        <v>1</v>
      </c>
      <c r="F110" s="26"/>
      <c r="G110" s="26"/>
      <c r="H110" s="26"/>
      <c r="I110" s="26"/>
      <c r="J110" s="26"/>
      <c r="K110" s="26"/>
      <c r="L110" s="25"/>
      <c r="M110" s="25"/>
      <c r="N110" s="25"/>
      <c r="O110" s="25"/>
      <c r="P110" s="25"/>
    </row>
    <row r="111" spans="1:16" ht="15" customHeight="1" x14ac:dyDescent="0.2">
      <c r="A111" s="35"/>
      <c r="B111" s="36"/>
      <c r="C111" s="104" t="s">
        <v>37</v>
      </c>
      <c r="D111" s="105"/>
      <c r="E111" s="105"/>
      <c r="F111" s="105"/>
      <c r="G111" s="105"/>
      <c r="H111" s="105"/>
      <c r="I111" s="105"/>
      <c r="J111" s="105"/>
      <c r="K111" s="106"/>
      <c r="L111" s="37"/>
      <c r="M111" s="37"/>
      <c r="N111" s="37"/>
      <c r="O111" s="37"/>
      <c r="P111" s="37"/>
    </row>
    <row r="112" spans="1:16" x14ac:dyDescent="0.2">
      <c r="A112" s="38"/>
      <c r="B112" s="39"/>
      <c r="C112" s="114" t="s">
        <v>38</v>
      </c>
      <c r="D112" s="115"/>
      <c r="E112" s="115"/>
      <c r="F112" s="115"/>
      <c r="G112" s="115"/>
      <c r="H112" s="115"/>
      <c r="I112" s="115"/>
      <c r="J112" s="115"/>
      <c r="K112" s="116"/>
      <c r="L112" s="40"/>
      <c r="M112" s="41"/>
      <c r="N112" s="42"/>
      <c r="O112" s="43"/>
      <c r="P112" s="38"/>
    </row>
    <row r="113" spans="1:16" x14ac:dyDescent="0.2">
      <c r="A113" s="44"/>
      <c r="B113" s="45"/>
      <c r="C113" s="117" t="s">
        <v>39</v>
      </c>
      <c r="D113" s="118"/>
      <c r="E113" s="118"/>
      <c r="F113" s="118"/>
      <c r="G113" s="118"/>
      <c r="H113" s="118"/>
      <c r="I113" s="118"/>
      <c r="J113" s="118"/>
      <c r="K113" s="119"/>
      <c r="L113" s="46"/>
      <c r="M113" s="46"/>
      <c r="N113" s="46"/>
      <c r="O113" s="46"/>
      <c r="P113" s="46"/>
    </row>
    <row r="114" spans="1:16" x14ac:dyDescent="0.2">
      <c r="A114" s="120" t="s">
        <v>40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2"/>
      <c r="N114" s="47"/>
      <c r="O114" s="47"/>
      <c r="P114" s="48"/>
    </row>
    <row r="115" spans="1:16" x14ac:dyDescent="0.2">
      <c r="A115" s="107" t="s">
        <v>41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9"/>
      <c r="N115" s="49"/>
      <c r="O115" s="49"/>
      <c r="P115" s="50"/>
    </row>
    <row r="116" spans="1:16" x14ac:dyDescent="0.2">
      <c r="A116" s="107" t="s">
        <v>42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9"/>
      <c r="N116" s="49"/>
      <c r="O116" s="49"/>
      <c r="P116" s="50"/>
    </row>
    <row r="117" spans="1:16" x14ac:dyDescent="0.2">
      <c r="A117" s="107" t="s">
        <v>43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9"/>
      <c r="N117" s="49"/>
      <c r="O117" s="49"/>
      <c r="P117" s="50"/>
    </row>
    <row r="118" spans="1:16" x14ac:dyDescent="0.2">
      <c r="A118" s="107" t="s">
        <v>44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9"/>
      <c r="N118" s="49"/>
      <c r="O118" s="49"/>
      <c r="P118" s="50"/>
    </row>
    <row r="119" spans="1:16" x14ac:dyDescent="0.2">
      <c r="A119" s="110" t="s">
        <v>45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2"/>
      <c r="N119" s="49"/>
      <c r="O119" s="49"/>
      <c r="P119" s="50"/>
    </row>
    <row r="120" spans="1:16" x14ac:dyDescent="0.2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3"/>
      <c r="O120" s="53"/>
      <c r="P120" s="53"/>
    </row>
    <row r="121" spans="1:16" x14ac:dyDescent="0.2">
      <c r="A121" s="113" t="s">
        <v>84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1:16" x14ac:dyDescent="0.2">
      <c r="A122" s="91" t="s">
        <v>101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1:16" x14ac:dyDescent="0.2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1:16" x14ac:dyDescent="0.2">
      <c r="A124" s="92"/>
      <c r="B124" s="92"/>
      <c r="C124" s="99"/>
      <c r="D124" s="99"/>
      <c r="E124" s="99"/>
      <c r="F124" s="99"/>
      <c r="G124" s="92"/>
      <c r="H124" s="92"/>
      <c r="I124" s="92"/>
      <c r="J124" s="92"/>
      <c r="K124" s="100"/>
      <c r="L124" s="100"/>
      <c r="M124" s="100"/>
      <c r="N124" s="100"/>
      <c r="O124" s="92"/>
      <c r="P124" s="92"/>
    </row>
    <row r="125" spans="1:16" x14ac:dyDescent="0.25">
      <c r="A125" s="93" t="s">
        <v>89</v>
      </c>
      <c r="B125" s="94"/>
      <c r="C125" s="95"/>
      <c r="D125" s="96"/>
      <c r="E125" s="95"/>
      <c r="F125" s="95"/>
      <c r="G125" s="95"/>
      <c r="H125" s="97"/>
      <c r="I125" s="97"/>
      <c r="J125" s="97" t="s">
        <v>90</v>
      </c>
      <c r="K125" s="97"/>
      <c r="L125" s="97"/>
      <c r="M125" s="97"/>
      <c r="N125" s="97"/>
      <c r="O125" s="97"/>
      <c r="P125" s="93"/>
    </row>
    <row r="126" spans="1:16" x14ac:dyDescent="0.25">
      <c r="A126" s="93"/>
      <c r="B126" s="94"/>
      <c r="C126" s="95" t="s">
        <v>91</v>
      </c>
      <c r="D126" s="96"/>
      <c r="E126" s="95" t="s">
        <v>92</v>
      </c>
      <c r="F126" s="95"/>
      <c r="G126" s="95"/>
      <c r="H126" s="97"/>
      <c r="I126" s="97"/>
      <c r="J126" s="97"/>
      <c r="K126" s="97"/>
      <c r="L126" s="97"/>
      <c r="M126" s="97"/>
      <c r="N126" s="97"/>
      <c r="O126" s="97"/>
      <c r="P126" s="93"/>
    </row>
    <row r="127" spans="1:16" x14ac:dyDescent="0.25">
      <c r="A127" s="93"/>
      <c r="B127" s="94"/>
      <c r="C127" s="94"/>
      <c r="D127" s="98"/>
      <c r="E127" s="94"/>
      <c r="F127" s="94"/>
      <c r="G127" s="94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1:16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</sheetData>
  <mergeCells count="26">
    <mergeCell ref="C2:G2"/>
    <mergeCell ref="A3:P3"/>
    <mergeCell ref="B4:P4"/>
    <mergeCell ref="A1:P1"/>
    <mergeCell ref="F10:K10"/>
    <mergeCell ref="A7:F7"/>
    <mergeCell ref="A8:F8"/>
    <mergeCell ref="J8:L8"/>
    <mergeCell ref="M8:N8"/>
    <mergeCell ref="A9:F9"/>
    <mergeCell ref="H9:J9"/>
    <mergeCell ref="N9:O9"/>
    <mergeCell ref="C124:F124"/>
    <mergeCell ref="K124:N124"/>
    <mergeCell ref="E10:E13"/>
    <mergeCell ref="D10:D13"/>
    <mergeCell ref="C111:K111"/>
    <mergeCell ref="A115:M115"/>
    <mergeCell ref="A116:M116"/>
    <mergeCell ref="A117:M117"/>
    <mergeCell ref="A118:M118"/>
    <mergeCell ref="A119:M119"/>
    <mergeCell ref="A121:P121"/>
    <mergeCell ref="C112:K112"/>
    <mergeCell ref="C113:K113"/>
    <mergeCell ref="A114:M114"/>
  </mergeCells>
  <pageMargins left="0.25" right="0.25" top="0.75" bottom="0.75" header="0.3" footer="0.3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teritorijas labiekārtošana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2017-06-30T12:11:10Z</dcterms:modified>
</cp:coreProperties>
</file>